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\2025\ATRICON\"/>
    </mc:Choice>
  </mc:AlternateContent>
  <bookViews>
    <workbookView xWindow="0" yWindow="0" windowWidth="28800" windowHeight="11580"/>
  </bookViews>
  <sheets>
    <sheet name="2024" sheetId="3" r:id="rId1"/>
  </sheets>
  <calcPr calcId="162913"/>
</workbook>
</file>

<file path=xl/calcChain.xml><?xml version="1.0" encoding="utf-8"?>
<calcChain xmlns="http://schemas.openxmlformats.org/spreadsheetml/2006/main">
  <c r="I16" i="3" l="1"/>
  <c r="I15" i="3" s="1"/>
  <c r="O15" i="3" s="1"/>
  <c r="O11" i="3"/>
  <c r="O13" i="3"/>
  <c r="O10" i="3"/>
  <c r="B7" i="3"/>
  <c r="B18" i="3" s="1"/>
  <c r="H18" i="3"/>
  <c r="E18" i="3"/>
  <c r="C18" i="3"/>
  <c r="O17" i="3"/>
  <c r="O14" i="3"/>
  <c r="O12" i="3"/>
  <c r="O9" i="3"/>
  <c r="O8" i="3"/>
  <c r="N7" i="3"/>
  <c r="N18" i="3" s="1"/>
  <c r="M7" i="3"/>
  <c r="M18" i="3" s="1"/>
  <c r="L7" i="3"/>
  <c r="L18" i="3" s="1"/>
  <c r="K7" i="3"/>
  <c r="K18" i="3" s="1"/>
  <c r="J7" i="3"/>
  <c r="J18" i="3" s="1"/>
  <c r="I7" i="3"/>
  <c r="G7" i="3"/>
  <c r="G18" i="3" s="1"/>
  <c r="F7" i="3"/>
  <c r="F18" i="3" s="1"/>
  <c r="D7" i="3"/>
  <c r="D18" i="3" s="1"/>
  <c r="O16" i="3" l="1"/>
  <c r="I18" i="3"/>
  <c r="O7" i="3"/>
  <c r="O6" i="3" l="1"/>
  <c r="O18" i="3" s="1"/>
</calcChain>
</file>

<file path=xl/sharedStrings.xml><?xml version="1.0" encoding="utf-8"?>
<sst xmlns="http://schemas.openxmlformats.org/spreadsheetml/2006/main" count="34" uniqueCount="33">
  <si>
    <t>OBJETO</t>
  </si>
  <si>
    <t>VALORES PREVISTOS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</si>
  <si>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</si>
  <si>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</si>
  <si>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</si>
  <si>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</si>
  <si>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</si>
  <si>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</si>
  <si>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</si>
  <si>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</si>
  <si>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</si>
  <si>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</si>
  <si>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</si>
  <si>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</si>
  <si>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</si>
  <si>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(a)</t>
  </si>
  <si>
    <t>(b)</t>
  </si>
  <si>
    <t>OUTRAS RESTITUIÇÕES AOS PODERES - FONTE 1501 0100</t>
  </si>
  <si>
    <t>RECURSOS PRÓPRIOS DO TESOURO (SUPERÁVIT) - FONTE 2500 0100</t>
  </si>
  <si>
    <t>RECURSOS PRÓPRIOS DA ADM. INDIRETA - REC. NÃO VINCULADOS - 1501.0700</t>
  </si>
  <si>
    <t>OUTRAS TRANSFERÊNCIAS DE CONVÊNIOS OU REPASSES DA UNIÃO (SUPERÁVIT) - FONTE 2700.0200</t>
  </si>
  <si>
    <t>OUTRAS TRANSFERÊNCIAS DE CONVÊNIOS OU REPASSES DA UNIÃO - FONTE 1700.0200</t>
  </si>
  <si>
    <t>OUTRAS TRANSFERÊNCIAS DE CONVÊNIOS OU REPASSES DA UNIÃO - FONTE 1700.3110</t>
  </si>
  <si>
    <t>RECURSOS DE OPERAÇÕES DE CRÉDITOS  - FONTE 1754.0500</t>
  </si>
  <si>
    <t>RECURSOS DUODÉCIMO - FONTE 1500 0100</t>
  </si>
  <si>
    <t>TRANSFERÊNCIAS ESPECIAL DA UNIÃO - FONTE 1706.0201</t>
  </si>
  <si>
    <t>OUTRAS TRANSFERÊNCIAS DE CONVÊNIOS OU REPASSES DA UNIÃO - FONTE 2700.3110</t>
  </si>
  <si>
    <t>RELATÓRIO DE PREVISÃO E ARRECADAÇÃO DE RECEITAS</t>
  </si>
  <si>
    <t>RECURSOS DE EMOLUMENTOS, TAXAS E CUSTAS  - FONTE 1760.0700</t>
  </si>
  <si>
    <t>RECURSOS DE EMOLUMENTOS, TAXAS E CUSTAS  - FONTE 2760.0700</t>
  </si>
  <si>
    <t>EXERCÍCIO: 2024</t>
  </si>
  <si>
    <t>VALORES ARRECADADOS (C)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</si>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</sst>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\ #,##0.00;[Red]\-&quot;R$&quot;\ #,##0.00"/>
    <numFmt numFmtId="43" formatCode="_-* #,##0.00_-;\-* #,##0.00_-;_-* &quot;-&quot;??_-;_-@_-"/>
  </numFmts>
  <fonts count="7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A6A6A6"/>
      </patternFill>
    </fill>
    <fill>
      <patternFill patternType="solid">
        <fgColor theme="0"/>
        <bgColor rgb="FFFBBF18"/>
      </patternFill>
    </fill>
    <fill>
      <patternFill patternType="solid">
        <fgColor theme="0"/>
        <bgColor rgb="FF80808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 applyFill="1" applyBorder="1" applyAlignment="1">
      <alignment horizontal="left" vertical="top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8" fontId="3" fillId="2" borderId="0" xfId="0" applyNumberFormat="1" applyFont="1" applyFill="1" applyBorder="1" applyAlignment="1"/>
    <xf numFmtId="4" fontId="0" fillId="0" borderId="0" xfId="0" applyNumberForma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wrapText="1"/>
    </xf>
    <xf numFmtId="4" fontId="5" fillId="5" borderId="3" xfId="0" applyNumberFormat="1" applyFont="1" applyFill="1" applyBorder="1" applyAlignment="1">
      <alignment vertical="center"/>
    </xf>
    <xf numFmtId="0" fontId="6" fillId="6" borderId="3" xfId="0" applyFont="1" applyFill="1" applyBorder="1" applyAlignment="1">
      <alignment horizontal="left" vertical="center" wrapText="1"/>
    </xf>
    <xf numFmtId="4" fontId="5" fillId="5" borderId="9" xfId="0" applyNumberFormat="1" applyFont="1" applyFill="1" applyBorder="1" applyAlignment="1">
      <alignment vertical="center"/>
    </xf>
    <xf numFmtId="4" fontId="5" fillId="5" borderId="10" xfId="0" applyNumberFormat="1" applyFont="1" applyFill="1" applyBorder="1" applyAlignment="1">
      <alignment vertical="center"/>
    </xf>
    <xf numFmtId="43" fontId="0" fillId="0" borderId="0" xfId="1" applyFont="1" applyFill="1" applyBorder="1" applyAlignment="1">
      <alignment horizontal="left" vertical="top"/>
    </xf>
    <xf numFmtId="4" fontId="5" fillId="5" borderId="11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43" fontId="0" fillId="0" borderId="0" xfId="0" applyNumberFormat="1" applyFill="1" applyBorder="1" applyAlignment="1">
      <alignment horizontal="left" vertical="top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17" fontId="2" fillId="2" borderId="1" xfId="0" quotePrefix="1" applyNumberFormat="1" applyFont="1" applyFill="1" applyBorder="1" applyAlignment="1">
      <alignment horizontal="right"/>
    </xf>
    <xf numFmtId="17" fontId="2" fillId="2" borderId="1" xfId="0" applyNumberFormat="1" applyFont="1" applyFill="1" applyBorder="1" applyAlignment="1">
      <alignment horizontal="right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abSelected="1" workbookViewId="0">
      <selection activeCell="A2" sqref="A2"/>
    </sheetView>
  </sheetViews>
  <sheetFormatPr defaultRowHeight="12.75" x14ac:dyDescent="0.2"/>
  <cols>
    <col min="1" max="1" width="57.1640625" customWidth="1"/>
    <col min="2" max="2" width="21.33203125" customWidth="1"/>
    <col min="3" max="15" width="18.83203125" customWidth="1"/>
    <col min="16" max="16" width="14.1640625" bestFit="1" customWidth="1"/>
    <col min="17" max="17" width="13" bestFit="1" customWidth="1"/>
  </cols>
  <sheetData>
    <row r="1" spans="1:17" ht="15.75" x14ac:dyDescent="0.25">
      <c r="A1" s="1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9" t="s">
        <v>32</v>
      </c>
      <c r="O1" s="20"/>
    </row>
    <row r="2" spans="1:17" ht="15.75" x14ac:dyDescent="0.25">
      <c r="A2" s="1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>
        <v>1</v>
      </c>
    </row>
    <row r="3" spans="1:17" ht="50.25" customHeight="1" x14ac:dyDescent="0.25">
      <c r="A3" s="21" t="s">
        <v>0</v>
      </c>
      <c r="B3" s="23" t="s">
        <v>1</v>
      </c>
      <c r="C3" s="25" t="s">
        <v>31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7"/>
    </row>
    <row r="4" spans="1:17" x14ac:dyDescent="0.2">
      <c r="A4" s="22"/>
      <c r="B4" s="24"/>
      <c r="C4" s="17" t="s">
        <v>2</v>
      </c>
      <c r="D4" s="17" t="s">
        <v>3</v>
      </c>
      <c r="E4" s="17" t="s">
        <v>4</v>
      </c>
      <c r="F4" s="17" t="s">
        <v>5</v>
      </c>
      <c r="G4" s="17" t="s">
        <v>6</v>
      </c>
      <c r="H4" s="17" t="s">
        <v>7</v>
      </c>
      <c r="I4" s="17" t="s">
        <v>8</v>
      </c>
      <c r="J4" s="17" t="s">
        <v>9</v>
      </c>
      <c r="K4" s="17" t="s">
        <v>10</v>
      </c>
      <c r="L4" s="17" t="s">
        <v>11</v>
      </c>
      <c r="M4" s="17" t="s">
        <v>12</v>
      </c>
      <c r="N4" s="17" t="s">
        <v>13</v>
      </c>
      <c r="O4" s="17" t="s">
        <v>14</v>
      </c>
    </row>
    <row r="5" spans="1:17" ht="15.75" x14ac:dyDescent="0.25">
      <c r="A5" s="6" t="s">
        <v>15</v>
      </c>
      <c r="B5" s="7" t="s">
        <v>16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7" ht="31.5" customHeight="1" x14ac:dyDescent="0.2">
      <c r="A6" s="9" t="s">
        <v>24</v>
      </c>
      <c r="B6" s="11">
        <v>485489765.57999998</v>
      </c>
      <c r="C6" s="8">
        <v>40431647.130000003</v>
      </c>
      <c r="D6" s="8">
        <v>40431647.130000003</v>
      </c>
      <c r="E6" s="8">
        <v>40431647.130000003</v>
      </c>
      <c r="F6" s="8">
        <v>40431647.130000003</v>
      </c>
      <c r="G6" s="8">
        <v>40431647.130000003</v>
      </c>
      <c r="H6" s="8">
        <v>40431647.130000003</v>
      </c>
      <c r="I6" s="8">
        <v>40431647.130000003</v>
      </c>
      <c r="J6" s="8">
        <v>40431647.130000003</v>
      </c>
      <c r="K6" s="8">
        <v>40431647.130000003</v>
      </c>
      <c r="L6" s="8">
        <v>40431647.130000003</v>
      </c>
      <c r="M6" s="8">
        <v>40431647.130000003</v>
      </c>
      <c r="N6" s="8">
        <v>40431647.130000003</v>
      </c>
      <c r="O6" s="8">
        <f>SUM(C6:N6)</f>
        <v>485179765.56</v>
      </c>
    </row>
    <row r="7" spans="1:17" ht="31.5" x14ac:dyDescent="0.2">
      <c r="A7" s="5" t="s">
        <v>17</v>
      </c>
      <c r="B7" s="10">
        <f>42509462.15-2000</f>
        <v>42507462.149999999</v>
      </c>
      <c r="C7" s="8">
        <v>4262625.47</v>
      </c>
      <c r="D7" s="8">
        <f>1929831.62+18280.25+2370629.44+1682291.7</f>
        <v>6001033.0100000007</v>
      </c>
      <c r="E7" s="8">
        <v>1993585.58</v>
      </c>
      <c r="F7" s="8">
        <f>1683907.32+1887296.73+1930579.33</f>
        <v>5501783.3799999999</v>
      </c>
      <c r="G7" s="8">
        <f>2373422.87+1792850.14</f>
        <v>4166273.01</v>
      </c>
      <c r="H7" s="8">
        <v>2026048.84</v>
      </c>
      <c r="I7" s="8">
        <f>1737366.52+1953470.69+1736497.24</f>
        <v>5427334.4500000002</v>
      </c>
      <c r="J7" s="8">
        <f>1951958.64+1928415.26</f>
        <v>3880373.9</v>
      </c>
      <c r="K7" s="8">
        <f>2523325.04+1736222.75</f>
        <v>4259547.79</v>
      </c>
      <c r="L7" s="8">
        <f>1950044.42+1907662.88</f>
        <v>3857707.3</v>
      </c>
      <c r="M7" s="8">
        <f>2301032.07+1940632.57</f>
        <v>4241664.6399999997</v>
      </c>
      <c r="N7" s="8">
        <f>1931177.92+2170875.93+2176727.58+1939692.04+2170682.02-110110</f>
        <v>10279045.49</v>
      </c>
      <c r="O7" s="8">
        <f>SUM(C7:N7)</f>
        <v>55897022.859999999</v>
      </c>
    </row>
    <row r="8" spans="1:17" ht="31.5" x14ac:dyDescent="0.2">
      <c r="A8" s="14" t="s">
        <v>19</v>
      </c>
      <c r="B8" s="13">
        <v>2000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f t="shared" ref="O8:O17" si="0">SUM(C8:N8)</f>
        <v>0</v>
      </c>
    </row>
    <row r="9" spans="1:17" ht="31.5" x14ac:dyDescent="0.2">
      <c r="A9" s="14" t="s">
        <v>21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f t="shared" si="0"/>
        <v>0</v>
      </c>
    </row>
    <row r="10" spans="1:17" ht="31.5" x14ac:dyDescent="0.2">
      <c r="A10" s="14" t="s">
        <v>22</v>
      </c>
      <c r="B10" s="13">
        <v>11049642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f t="shared" si="0"/>
        <v>0</v>
      </c>
    </row>
    <row r="11" spans="1:17" ht="31.5" x14ac:dyDescent="0.2">
      <c r="A11" s="14" t="s">
        <v>25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f t="shared" si="0"/>
        <v>0</v>
      </c>
    </row>
    <row r="12" spans="1:17" ht="31.5" x14ac:dyDescent="0.2">
      <c r="A12" s="14" t="s">
        <v>28</v>
      </c>
      <c r="B12" s="13">
        <v>53300000</v>
      </c>
      <c r="C12" s="13">
        <v>5545771.4000000004</v>
      </c>
      <c r="D12" s="13">
        <v>3981871.79</v>
      </c>
      <c r="E12" s="13">
        <v>3513558.83</v>
      </c>
      <c r="F12" s="13">
        <v>5966688.8600000003</v>
      </c>
      <c r="G12" s="13">
        <v>5753444.7999999998</v>
      </c>
      <c r="H12" s="13">
        <v>4597205.41</v>
      </c>
      <c r="I12" s="13">
        <v>6923455.54</v>
      </c>
      <c r="J12" s="13">
        <v>4698252.09</v>
      </c>
      <c r="K12" s="13">
        <v>4889802.63</v>
      </c>
      <c r="L12" s="13">
        <v>7704489.7599999998</v>
      </c>
      <c r="M12" s="13">
        <v>4747105.8499999996</v>
      </c>
      <c r="N12" s="13">
        <v>4336041.0599999996</v>
      </c>
      <c r="O12" s="13">
        <f t="shared" si="0"/>
        <v>62657688.020000003</v>
      </c>
      <c r="P12" s="12"/>
      <c r="Q12" s="16"/>
    </row>
    <row r="13" spans="1:17" ht="31.5" x14ac:dyDescent="0.2">
      <c r="A13" s="14" t="s">
        <v>23</v>
      </c>
      <c r="B13" s="13">
        <v>16120000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f t="shared" si="0"/>
        <v>0</v>
      </c>
    </row>
    <row r="14" spans="1:17" ht="31.5" x14ac:dyDescent="0.2">
      <c r="A14" s="14" t="s">
        <v>18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15433890.859999999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f t="shared" si="0"/>
        <v>15433890.859999999</v>
      </c>
    </row>
    <row r="15" spans="1:17" ht="47.25" x14ac:dyDescent="0.2">
      <c r="A15" s="14" t="s">
        <v>20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f>1885140.96-I16</f>
        <v>1179095.76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f t="shared" si="0"/>
        <v>1179095.76</v>
      </c>
    </row>
    <row r="16" spans="1:17" ht="31.5" x14ac:dyDescent="0.2">
      <c r="A16" s="14" t="s">
        <v>26</v>
      </c>
      <c r="B16" s="13">
        <v>0</v>
      </c>
      <c r="C16" s="13">
        <v>0</v>
      </c>
      <c r="D16" s="13">
        <v>0</v>
      </c>
      <c r="E16" s="13">
        <v>0</v>
      </c>
      <c r="F16" s="13">
        <v>123032.97</v>
      </c>
      <c r="G16" s="13">
        <v>0</v>
      </c>
      <c r="H16" s="13">
        <v>0</v>
      </c>
      <c r="I16" s="13">
        <f>19706.83+62821.42+11816.46+611700.49</f>
        <v>706045.2</v>
      </c>
      <c r="J16" s="13">
        <v>217870.31</v>
      </c>
      <c r="K16" s="13">
        <v>0</v>
      </c>
      <c r="L16" s="13">
        <v>1900.58</v>
      </c>
      <c r="M16" s="13">
        <v>0</v>
      </c>
      <c r="N16" s="13">
        <v>0</v>
      </c>
      <c r="O16" s="13">
        <f>SUM(C16:N16)</f>
        <v>1048849.06</v>
      </c>
      <c r="P16" s="4"/>
    </row>
    <row r="17" spans="1:15" ht="31.5" x14ac:dyDescent="0.2">
      <c r="A17" s="14" t="s">
        <v>29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61967003.649999999</v>
      </c>
      <c r="K17" s="13">
        <v>3017165.19</v>
      </c>
      <c r="L17" s="13">
        <v>0</v>
      </c>
      <c r="M17" s="13">
        <v>0</v>
      </c>
      <c r="N17" s="13">
        <v>0</v>
      </c>
      <c r="O17" s="13">
        <f t="shared" si="0"/>
        <v>64984168.839999996</v>
      </c>
    </row>
    <row r="18" spans="1:15" ht="15.75" x14ac:dyDescent="0.2">
      <c r="A18" s="15" t="s">
        <v>14</v>
      </c>
      <c r="B18" s="13">
        <f>SUM(B6:B17)</f>
        <v>608468869.73000002</v>
      </c>
      <c r="C18" s="13">
        <f t="shared" ref="C18:O18" si="1">SUM(C6:C17)</f>
        <v>50240044</v>
      </c>
      <c r="D18" s="13">
        <f t="shared" si="1"/>
        <v>50414551.93</v>
      </c>
      <c r="E18" s="13">
        <f t="shared" si="1"/>
        <v>45938791.539999999</v>
      </c>
      <c r="F18" s="13">
        <f t="shared" si="1"/>
        <v>52023152.340000004</v>
      </c>
      <c r="G18" s="13">
        <f t="shared" si="1"/>
        <v>50351364.939999998</v>
      </c>
      <c r="H18" s="13">
        <f t="shared" si="1"/>
        <v>62488792.24000001</v>
      </c>
      <c r="I18" s="13">
        <f t="shared" si="1"/>
        <v>54667578.080000006</v>
      </c>
      <c r="J18" s="13">
        <f t="shared" si="1"/>
        <v>111195147.08000001</v>
      </c>
      <c r="K18" s="13">
        <f t="shared" si="1"/>
        <v>52598162.740000002</v>
      </c>
      <c r="L18" s="13">
        <f t="shared" si="1"/>
        <v>51995744.769999996</v>
      </c>
      <c r="M18" s="13">
        <f t="shared" si="1"/>
        <v>49420417.620000005</v>
      </c>
      <c r="N18" s="13">
        <f t="shared" si="1"/>
        <v>55046733.680000007</v>
      </c>
      <c r="O18" s="13">
        <f t="shared" si="1"/>
        <v>686380480.95999992</v>
      </c>
    </row>
    <row r="19" spans="1:15" x14ac:dyDescent="0.2">
      <c r="B19" s="12"/>
    </row>
    <row r="20" spans="1:15" x14ac:dyDescent="0.2">
      <c r="B20" s="16"/>
    </row>
    <row r="21" spans="1:15" x14ac:dyDescent="0.2">
      <c r="D21" s="4"/>
    </row>
  </sheetData>
  <mergeCells count="17">
    <mergeCell ref="M4:M5"/>
    <mergeCell ref="N4:N5"/>
    <mergeCell ref="N1:O1"/>
    <mergeCell ref="A3:A4"/>
    <mergeCell ref="B3:B4"/>
    <mergeCell ref="C3:O3"/>
    <mergeCell ref="C4:C5"/>
    <mergeCell ref="D4:D5"/>
    <mergeCell ref="E4:E5"/>
    <mergeCell ref="F4:F5"/>
    <mergeCell ref="G4:G5"/>
    <mergeCell ref="H4:H5"/>
    <mergeCell ref="O4:O5"/>
    <mergeCell ref="I4:I5"/>
    <mergeCell ref="J4:J5"/>
    <mergeCell ref="K4:K5"/>
    <mergeCell ref="L4:L5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Jacikley da Costa Ribeiro</dc:creator>
  <cp:lastModifiedBy>ssucin</cp:lastModifiedBy>
  <dcterms:created xsi:type="dcterms:W3CDTF">2025-10-02T15:13:54Z</dcterms:created>
  <dcterms:modified xsi:type="dcterms:W3CDTF">2025-12-15T13:27:54Z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2025-10-02T00:00:00Z</vt:filetime>
  </property>
  <property fmtid="{D5CDD505-2E9C-101B-9397-08002B2CF9AE}" pid="3" name="Creator">
    <vt:lpwstr>PDFium</vt:lpwstr>
  </property>
  <property fmtid="{D5CDD505-2E9C-101B-9397-08002B2CF9AE}" pid="4" name="Producer">
    <vt:lpwstr>PDFium</vt:lpwstr>
  </property>
  <property fmtid="{D5CDD505-2E9C-101B-9397-08002B2CF9AE}" pid="5" name="LastSaved">
    <vt:filetime>2025-10-02T00:00:00Z</vt:filetime>
  </property>
</Properties>
</file>