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ocumentos\2025\ATRICON\"/>
    </mc:Choice>
  </mc:AlternateContent>
  <bookViews>
    <workbookView xWindow="0" yWindow="0" windowWidth="28800" windowHeight="11580"/>
  </bookViews>
  <sheets>
    <sheet name="2025" sheetId="4" r:id="rId1"/>
  </sheets>
  <calcPr calcId="162913"/>
</workbook>
</file>

<file path=xl/calcChain.xml><?xml version="1.0" encoding="utf-8"?>
<calcChain xmlns="http://schemas.openxmlformats.org/spreadsheetml/2006/main">
  <c r="C21" i="4" l="1"/>
  <c r="P23" i="4"/>
  <c r="P21" i="4"/>
  <c r="P20" i="4"/>
  <c r="O13" i="4"/>
  <c r="O12" i="4"/>
  <c r="O11" i="4"/>
  <c r="O10" i="4"/>
  <c r="O21" i="4" s="1"/>
  <c r="M21" i="4"/>
  <c r="N21" i="4"/>
  <c r="O17" i="4"/>
  <c r="O19" i="4"/>
  <c r="O18" i="4"/>
  <c r="G21" i="4"/>
  <c r="F21" i="4"/>
  <c r="E21" i="4"/>
  <c r="D21" i="4"/>
  <c r="O15" i="4"/>
  <c r="B21" i="4"/>
  <c r="B10" i="4"/>
  <c r="B7" i="4"/>
  <c r="L21" i="4"/>
  <c r="K21" i="4"/>
  <c r="J21" i="4"/>
  <c r="I21" i="4"/>
  <c r="H21" i="4"/>
  <c r="O20" i="4"/>
  <c r="O16" i="4"/>
  <c r="O14" i="4"/>
  <c r="O9" i="4"/>
  <c r="O8" i="4"/>
  <c r="K7" i="4"/>
  <c r="J7" i="4"/>
  <c r="I7" i="4"/>
  <c r="G7" i="4"/>
  <c r="F7" i="4"/>
  <c r="E7" i="4"/>
  <c r="D7" i="4"/>
  <c r="C7" i="4"/>
  <c r="O7" i="4" l="1"/>
  <c r="J6" i="4" l="1"/>
  <c r="H6" i="4"/>
  <c r="O6" i="4"/>
</calcChain>
</file>

<file path=xl/sharedStrings.xml><?xml version="1.0" encoding="utf-8"?>
<sst xmlns="http://schemas.openxmlformats.org/spreadsheetml/2006/main" count="37" uniqueCount="36">
  <si>
    <t>OBJETO</t>
  </si>
  <si>
    <t>VALORES PREVISTOS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</si>
  <si>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</si>
  <si>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</si>
  <si>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</si>
  <si>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</si>
  <si>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</si>
  <si>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</si>
  <si>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</si>
  <si>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</si>
  <si>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</si>
  <si>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</si>
  <si>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</si>
  <si>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</si>
  <si>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>TOTAL</t>
  </si>
  <si>
    <t>(a)</t>
  </si>
  <si>
    <t>(b)</t>
  </si>
  <si>
    <t>2023</t>
  </si>
  <si>
    <t>RECURSOS PRÓPRIOS - FONTE 1500 0100</t>
  </si>
  <si>
    <t>OUTRAS RESTITUIÇÕES AOS PODERES - FONTE 1501 0100</t>
  </si>
  <si>
    <t>RECURSOS PRÓPRIOS DO TESOURO (SUPERÁVIT) - FONTE 2500 0100</t>
  </si>
  <si>
    <t>RECURSOS PRÓPRIOS DA ADM. INDIRETA - REC. NÃO VINCULADOS - 1501.0700</t>
  </si>
  <si>
    <t>OUTRAS TRANSFERÊNCIAS DE CONVÊNIOS OU REPASSES DA UNIÃO (SUPERÁVIT) - FONTE 2700.0200</t>
  </si>
  <si>
    <t>OUTRAS TRANSFERÊNCIAS DE CONVÊNIOS OU REPASSES DA UNIÃO - FONTE 1700.0200</t>
  </si>
  <si>
    <t>OUTRAS TRANSFERÊNCIAS DE CONVÊNIOS OU REPASSES DA UNIÃO - FONTE 1700.3110</t>
  </si>
  <si>
    <t>RECURSOS DE OPERAÇÕES DE CRÉDITOS  - FONTE 1754.0500</t>
  </si>
  <si>
    <t>TRANSFERÊNCIAS ESPECIAL DA UNIÃO - FONTE 1706.0201</t>
  </si>
  <si>
    <t>RECUROS DE EMOLUMENTOS, TAXAS E CUSTAS  - FONTE 1760.0700</t>
  </si>
  <si>
    <t>OUTRAS RESTITUIÇÕES AOS PODERES - FONTE 2501 0100</t>
  </si>
  <si>
    <t>OUTRAS TRANSFERÊNCIAS DE CONVÊNIOS OU INSTRUM, CONG. DOS ESTADOS (SUPERÁVIT) - FONTE 2701.0200</t>
  </si>
  <si>
    <t>TRANSFERÊNCIAS ESPECIAL DA UNIÃO (SUPERÁVIT) - FONTE 2706.0201</t>
  </si>
  <si>
    <t>OUTRAS TRANSFERÊNCIAS DE CONVÊNIOS OU REPASSES DA UNIÃO (SUPERÁVIT) - FONTE 2700.3110</t>
  </si>
  <si>
    <t>RELATÓRIO DE PREVISÃO E ARRECADAÇÃO DE RECEITAS</t>
  </si>
  <si>
    <t>RECURSOS DE EMOLUMENTOS, TAXAS E CUSTAS  - FONTE 2760.0700</t>
  </si>
  <si>
    <t>EXERCÍCIO: 2025</t>
  </si>
  <si>
    <t>VALORES ARRECADADOS (C)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</si>
</sst>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8" formatCode="&quot;R$&quot;\ #,##0.00;[Red]\-&quot;R$&quot;\ #,##0.00"/>
    <numFmt numFmtId="43" formatCode="_-* #,##0.00_-;\-* #,##0.00_-;_-* &quot;-&quot;??_-;_-@_-"/>
  </numFmts>
  <fonts count="7" x14ac:knownFonts="1">
    <font>
      <sz val="10"/>
      <color rgb="FF000000"/>
      <name val="Times New Roman"/>
      <charset val="204"/>
    </font>
    <font>
      <sz val="10"/>
      <color rgb="FF000000"/>
      <name val="Times New Roman"/>
      <family val="1"/>
    </font>
    <font>
      <b/>
      <sz val="12"/>
      <color rgb="FF000000"/>
      <name val="Calibri"/>
      <family val="2"/>
    </font>
    <font>
      <sz val="11"/>
      <color rgb="FF000000"/>
      <name val="Calibri"/>
      <family val="2"/>
    </font>
    <font>
      <sz val="12"/>
      <color rgb="FF000000"/>
      <name val="Calibri"/>
      <family val="2"/>
    </font>
    <font>
      <b/>
      <sz val="12"/>
      <color theme="1"/>
      <name val="Calibri"/>
      <family val="2"/>
    </font>
    <font>
      <sz val="12"/>
      <color theme="1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rgb="FFA6A6A6"/>
      </patternFill>
    </fill>
    <fill>
      <patternFill patternType="solid">
        <fgColor theme="0"/>
        <bgColor rgb="FFFBBF18"/>
      </patternFill>
    </fill>
    <fill>
      <patternFill patternType="solid">
        <fgColor theme="0"/>
        <bgColor rgb="FF808080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1">
    <xf numFmtId="0" fontId="0" fillId="0" borderId="0" xfId="0" applyFill="1" applyBorder="1" applyAlignment="1">
      <alignment horizontal="left" vertical="top"/>
    </xf>
    <xf numFmtId="0" fontId="2" fillId="2" borderId="0" xfId="0" applyFont="1" applyFill="1" applyBorder="1" applyAlignment="1"/>
    <xf numFmtId="0" fontId="3" fillId="2" borderId="0" xfId="0" applyFont="1" applyFill="1" applyBorder="1" applyAlignment="1"/>
    <xf numFmtId="8" fontId="3" fillId="2" borderId="0" xfId="0" applyNumberFormat="1" applyFont="1" applyFill="1" applyBorder="1" applyAlignment="1"/>
    <xf numFmtId="4" fontId="0" fillId="0" borderId="0" xfId="0" applyNumberFormat="1" applyFill="1" applyBorder="1" applyAlignment="1">
      <alignment horizontal="left" vertical="top"/>
    </xf>
    <xf numFmtId="0" fontId="4" fillId="0" borderId="3" xfId="0" applyFont="1" applyFill="1" applyBorder="1" applyAlignment="1">
      <alignment horizontal="left" vertical="center" wrapText="1"/>
    </xf>
    <xf numFmtId="0" fontId="2" fillId="3" borderId="8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wrapText="1"/>
    </xf>
    <xf numFmtId="4" fontId="5" fillId="5" borderId="3" xfId="0" applyNumberFormat="1" applyFont="1" applyFill="1" applyBorder="1" applyAlignment="1">
      <alignment vertical="center"/>
    </xf>
    <xf numFmtId="0" fontId="6" fillId="6" borderId="3" xfId="0" applyFont="1" applyFill="1" applyBorder="1" applyAlignment="1">
      <alignment horizontal="left" vertical="center" wrapText="1"/>
    </xf>
    <xf numFmtId="4" fontId="5" fillId="5" borderId="9" xfId="0" applyNumberFormat="1" applyFont="1" applyFill="1" applyBorder="1" applyAlignment="1">
      <alignment vertical="center"/>
    </xf>
    <xf numFmtId="43" fontId="0" fillId="0" borderId="0" xfId="1" applyFont="1" applyFill="1" applyBorder="1" applyAlignment="1">
      <alignment horizontal="left" vertical="top"/>
    </xf>
    <xf numFmtId="4" fontId="5" fillId="5" borderId="10" xfId="0" applyNumberFormat="1" applyFont="1" applyFill="1" applyBorder="1" applyAlignment="1">
      <alignment vertical="center"/>
    </xf>
    <xf numFmtId="0" fontId="4" fillId="0" borderId="10" xfId="0" applyFont="1" applyFill="1" applyBorder="1" applyAlignment="1">
      <alignment horizontal="left" vertical="center" wrapText="1"/>
    </xf>
    <xf numFmtId="0" fontId="2" fillId="0" borderId="10" xfId="0" applyFont="1" applyFill="1" applyBorder="1" applyAlignment="1">
      <alignment horizontal="left" vertical="center" wrapText="1"/>
    </xf>
    <xf numFmtId="43" fontId="0" fillId="0" borderId="0" xfId="0" applyNumberFormat="1" applyFill="1" applyBorder="1" applyAlignment="1">
      <alignment horizontal="left" vertical="top"/>
    </xf>
    <xf numFmtId="0" fontId="4" fillId="0" borderId="11" xfId="0" applyFont="1" applyFill="1" applyBorder="1" applyAlignment="1">
      <alignment horizontal="left" vertical="center" wrapText="1"/>
    </xf>
    <xf numFmtId="4" fontId="5" fillId="5" borderId="11" xfId="0" applyNumberFormat="1" applyFont="1" applyFill="1" applyBorder="1" applyAlignment="1">
      <alignment vertical="center"/>
    </xf>
    <xf numFmtId="0" fontId="4" fillId="0" borderId="12" xfId="0" applyFont="1" applyFill="1" applyBorder="1" applyAlignment="1">
      <alignment horizontal="left" vertical="center" wrapText="1"/>
    </xf>
    <xf numFmtId="4" fontId="5" fillId="5" borderId="12" xfId="0" applyNumberFormat="1" applyFont="1" applyFill="1" applyBorder="1" applyAlignment="1">
      <alignment vertical="center"/>
    </xf>
    <xf numFmtId="17" fontId="2" fillId="2" borderId="1" xfId="0" quotePrefix="1" applyNumberFormat="1" applyFont="1" applyFill="1" applyBorder="1" applyAlignment="1">
      <alignment horizontal="right"/>
    </xf>
    <xf numFmtId="17" fontId="2" fillId="2" borderId="1" xfId="0" applyNumberFormat="1" applyFont="1" applyFill="1" applyBorder="1" applyAlignment="1">
      <alignment horizontal="right"/>
    </xf>
    <xf numFmtId="0" fontId="2" fillId="3" borderId="4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wrapText="1"/>
    </xf>
    <xf numFmtId="0" fontId="2" fillId="3" borderId="5" xfId="0" applyFont="1" applyFill="1" applyBorder="1" applyAlignment="1">
      <alignment horizontal="center" wrapText="1"/>
    </xf>
    <xf numFmtId="0" fontId="2" fillId="4" borderId="6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</cellXfs>
  <cellStyles count="2">
    <cellStyle name="Normal" xfId="0" builtinId="0"/>
    <cellStyle name="Vírgula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6"/>
  <sheetViews>
    <sheetView tabSelected="1" workbookViewId="0">
      <selection activeCell="C4" sqref="C4:C5"/>
    </sheetView>
  </sheetViews>
  <sheetFormatPr defaultRowHeight="12.75" x14ac:dyDescent="0.2"/>
  <cols>
    <col min="1" max="1" width="57.1640625" customWidth="1"/>
    <col min="2" max="2" width="21.33203125" customWidth="1"/>
    <col min="3" max="3" width="18.83203125" customWidth="1"/>
    <col min="4" max="4" width="21.5" customWidth="1"/>
    <col min="5" max="15" width="18.83203125" customWidth="1"/>
    <col min="16" max="16" width="15.1640625" bestFit="1" customWidth="1"/>
    <col min="17" max="17" width="19" customWidth="1"/>
  </cols>
  <sheetData>
    <row r="1" spans="1:15" ht="15.75" x14ac:dyDescent="0.25">
      <c r="A1" s="1" t="s">
        <v>32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0" t="s">
        <v>17</v>
      </c>
      <c r="O1" s="21"/>
    </row>
    <row r="2" spans="1:15" ht="15.75" x14ac:dyDescent="0.25">
      <c r="A2" s="1" t="s">
        <v>34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3">
        <v>1</v>
      </c>
    </row>
    <row r="3" spans="1:15" ht="50.25" customHeight="1" x14ac:dyDescent="0.25">
      <c r="A3" s="22" t="s">
        <v>0</v>
      </c>
      <c r="B3" s="24" t="s">
        <v>1</v>
      </c>
      <c r="C3" s="26" t="s">
        <v>35</v>
      </c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8"/>
    </row>
    <row r="4" spans="1:15" x14ac:dyDescent="0.2">
      <c r="A4" s="23"/>
      <c r="B4" s="25"/>
      <c r="C4" s="29" t="s">
        <v>2</v>
      </c>
      <c r="D4" s="29" t="s">
        <v>3</v>
      </c>
      <c r="E4" s="29" t="s">
        <v>4</v>
      </c>
      <c r="F4" s="29" t="s">
        <v>5</v>
      </c>
      <c r="G4" s="29" t="s">
        <v>6</v>
      </c>
      <c r="H4" s="29" t="s">
        <v>7</v>
      </c>
      <c r="I4" s="29" t="s">
        <v>8</v>
      </c>
      <c r="J4" s="29" t="s">
        <v>9</v>
      </c>
      <c r="K4" s="29" t="s">
        <v>10</v>
      </c>
      <c r="L4" s="29" t="s">
        <v>11</v>
      </c>
      <c r="M4" s="29" t="s">
        <v>12</v>
      </c>
      <c r="N4" s="29" t="s">
        <v>13</v>
      </c>
      <c r="O4" s="29" t="s">
        <v>14</v>
      </c>
    </row>
    <row r="5" spans="1:15" ht="15.75" x14ac:dyDescent="0.25">
      <c r="A5" s="6" t="s">
        <v>15</v>
      </c>
      <c r="B5" s="7" t="s">
        <v>16</v>
      </c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</row>
    <row r="6" spans="1:15" ht="31.5" customHeight="1" x14ac:dyDescent="0.2">
      <c r="A6" s="9" t="s">
        <v>18</v>
      </c>
      <c r="B6" s="10">
        <v>530475242.10000002</v>
      </c>
      <c r="C6" s="8">
        <v>44206270.18</v>
      </c>
      <c r="D6" s="8">
        <v>44206270.18</v>
      </c>
      <c r="E6" s="8">
        <v>44206270.18</v>
      </c>
      <c r="F6" s="8">
        <v>44206270.18</v>
      </c>
      <c r="G6" s="8">
        <v>44206270.18</v>
      </c>
      <c r="H6" s="8">
        <f>44206270.18+123762+39060</f>
        <v>44369092.18</v>
      </c>
      <c r="I6" s="8">
        <v>44206270.18</v>
      </c>
      <c r="J6" s="8">
        <f>44206270.18+3333333.33</f>
        <v>47539603.509999998</v>
      </c>
      <c r="K6" s="8">
        <v>44206270.18</v>
      </c>
      <c r="L6" s="8">
        <v>0</v>
      </c>
      <c r="M6" s="8">
        <v>0</v>
      </c>
      <c r="N6" s="8">
        <v>0</v>
      </c>
      <c r="O6" s="8">
        <f>SUM(C6:N6)</f>
        <v>401352586.94999999</v>
      </c>
    </row>
    <row r="7" spans="1:15" ht="31.5" x14ac:dyDescent="0.2">
      <c r="A7" s="5" t="s">
        <v>19</v>
      </c>
      <c r="B7" s="10">
        <f>53107029.81-2000</f>
        <v>53105029.810000002</v>
      </c>
      <c r="C7" s="8">
        <f>2322066.3+0.35</f>
        <v>2322066.65</v>
      </c>
      <c r="D7" s="8">
        <f>3078833.63+2065626.91</f>
        <v>5144460.54</v>
      </c>
      <c r="E7" s="8">
        <f>2467857.88+1966020.13</f>
        <v>4433878.01</v>
      </c>
      <c r="F7" s="8">
        <f>2190564.48+1976132.99</f>
        <v>4166697.4699999997</v>
      </c>
      <c r="G7" s="8">
        <f>2323794.04+1983812.2</f>
        <v>4307606.24</v>
      </c>
      <c r="H7" s="8">
        <v>2397231.87</v>
      </c>
      <c r="I7" s="8">
        <f>2214338.19+2480329.53</f>
        <v>4694667.72</v>
      </c>
      <c r="J7" s="8">
        <f>2062218+2495694.57+2553242.84</f>
        <v>7111155.4100000001</v>
      </c>
      <c r="K7" s="8">
        <f>4315040.19+574442.94</f>
        <v>4889483.1300000008</v>
      </c>
      <c r="L7" s="8">
        <v>0</v>
      </c>
      <c r="M7" s="8">
        <v>0</v>
      </c>
      <c r="N7" s="8">
        <v>0</v>
      </c>
      <c r="O7" s="8">
        <f>SUM(C7:N7)</f>
        <v>39467247.039999999</v>
      </c>
    </row>
    <row r="8" spans="1:15" ht="31.5" x14ac:dyDescent="0.2">
      <c r="A8" s="13" t="s">
        <v>21</v>
      </c>
      <c r="B8" s="12">
        <v>2000</v>
      </c>
      <c r="C8" s="12">
        <v>0</v>
      </c>
      <c r="D8" s="12">
        <v>0</v>
      </c>
      <c r="E8" s="12">
        <v>0</v>
      </c>
      <c r="F8" s="12">
        <v>0</v>
      </c>
      <c r="G8" s="12">
        <v>0</v>
      </c>
      <c r="H8" s="12">
        <v>0</v>
      </c>
      <c r="I8" s="12">
        <v>0</v>
      </c>
      <c r="J8" s="12">
        <v>0</v>
      </c>
      <c r="K8" s="12">
        <v>0</v>
      </c>
      <c r="L8" s="12">
        <v>0</v>
      </c>
      <c r="M8" s="12">
        <v>0</v>
      </c>
      <c r="N8" s="12">
        <v>0</v>
      </c>
      <c r="O8" s="12">
        <f t="shared" ref="O8:O20" si="0">SUM(C8:N8)</f>
        <v>0</v>
      </c>
    </row>
    <row r="9" spans="1:15" ht="31.5" x14ac:dyDescent="0.2">
      <c r="A9" s="13" t="s">
        <v>23</v>
      </c>
      <c r="B9" s="12">
        <v>5500000</v>
      </c>
      <c r="C9" s="12">
        <v>0</v>
      </c>
      <c r="D9" s="12">
        <v>0</v>
      </c>
      <c r="E9" s="12">
        <v>0</v>
      </c>
      <c r="F9" s="12">
        <v>0</v>
      </c>
      <c r="G9" s="12">
        <v>0</v>
      </c>
      <c r="H9" s="12">
        <v>0</v>
      </c>
      <c r="I9" s="12">
        <v>0</v>
      </c>
      <c r="J9" s="12">
        <v>0</v>
      </c>
      <c r="K9" s="12">
        <v>0</v>
      </c>
      <c r="L9" s="12">
        <v>0</v>
      </c>
      <c r="M9" s="12">
        <v>0</v>
      </c>
      <c r="N9" s="12">
        <v>0</v>
      </c>
      <c r="O9" s="12">
        <f t="shared" si="0"/>
        <v>0</v>
      </c>
    </row>
    <row r="10" spans="1:15" ht="31.5" x14ac:dyDescent="0.2">
      <c r="A10" s="13" t="s">
        <v>24</v>
      </c>
      <c r="B10" s="12">
        <f>7004000-5500000</f>
        <v>1504000</v>
      </c>
      <c r="C10" s="12">
        <v>0</v>
      </c>
      <c r="D10" s="12">
        <v>0</v>
      </c>
      <c r="E10" s="12">
        <v>0</v>
      </c>
      <c r="F10" s="12">
        <v>0</v>
      </c>
      <c r="G10" s="12">
        <v>0</v>
      </c>
      <c r="H10" s="12">
        <v>0</v>
      </c>
      <c r="I10" s="12">
        <v>0</v>
      </c>
      <c r="J10" s="12">
        <v>0</v>
      </c>
      <c r="K10" s="12">
        <v>0</v>
      </c>
      <c r="L10" s="12">
        <v>0</v>
      </c>
      <c r="M10" s="12">
        <v>0</v>
      </c>
      <c r="N10" s="12">
        <v>0</v>
      </c>
      <c r="O10" s="12">
        <f t="shared" ref="O10:O13" si="1">SUM(C10:N10)</f>
        <v>0</v>
      </c>
    </row>
    <row r="11" spans="1:15" ht="31.5" x14ac:dyDescent="0.2">
      <c r="A11" s="13" t="s">
        <v>26</v>
      </c>
      <c r="B11" s="12">
        <v>0</v>
      </c>
      <c r="C11" s="12">
        <v>0</v>
      </c>
      <c r="D11" s="12">
        <v>0</v>
      </c>
      <c r="E11" s="12">
        <v>0</v>
      </c>
      <c r="F11" s="12">
        <v>0</v>
      </c>
      <c r="G11" s="12">
        <v>0</v>
      </c>
      <c r="H11" s="12">
        <v>0</v>
      </c>
      <c r="I11" s="12">
        <v>0</v>
      </c>
      <c r="J11" s="12">
        <v>0</v>
      </c>
      <c r="K11" s="12">
        <v>0</v>
      </c>
      <c r="L11" s="12">
        <v>0</v>
      </c>
      <c r="M11" s="12">
        <v>0</v>
      </c>
      <c r="N11" s="12">
        <v>0</v>
      </c>
      <c r="O11" s="12">
        <f t="shared" si="1"/>
        <v>0</v>
      </c>
    </row>
    <row r="12" spans="1:15" ht="31.5" x14ac:dyDescent="0.2">
      <c r="A12" s="13" t="s">
        <v>27</v>
      </c>
      <c r="B12" s="12">
        <v>57752000</v>
      </c>
      <c r="C12" s="12">
        <v>0</v>
      </c>
      <c r="D12" s="12">
        <v>0</v>
      </c>
      <c r="E12" s="12">
        <v>0</v>
      </c>
      <c r="F12" s="12">
        <v>0</v>
      </c>
      <c r="G12" s="12">
        <v>0</v>
      </c>
      <c r="H12" s="12">
        <v>0</v>
      </c>
      <c r="I12" s="12">
        <v>0</v>
      </c>
      <c r="J12" s="12">
        <v>0</v>
      </c>
      <c r="K12" s="12">
        <v>0</v>
      </c>
      <c r="L12" s="12">
        <v>0</v>
      </c>
      <c r="M12" s="12">
        <v>0</v>
      </c>
      <c r="N12" s="12">
        <v>0</v>
      </c>
      <c r="O12" s="12">
        <f t="shared" si="1"/>
        <v>0</v>
      </c>
    </row>
    <row r="13" spans="1:15" ht="32.25" thickBot="1" x14ac:dyDescent="0.25">
      <c r="A13" s="18" t="s">
        <v>25</v>
      </c>
      <c r="B13" s="19">
        <v>16000000</v>
      </c>
      <c r="C13" s="19">
        <v>0</v>
      </c>
      <c r="D13" s="19">
        <v>0</v>
      </c>
      <c r="E13" s="19">
        <v>0</v>
      </c>
      <c r="F13" s="19">
        <v>0</v>
      </c>
      <c r="G13" s="19">
        <v>0</v>
      </c>
      <c r="H13" s="19">
        <v>0</v>
      </c>
      <c r="I13" s="19">
        <v>0</v>
      </c>
      <c r="J13" s="19">
        <v>0</v>
      </c>
      <c r="K13" s="19">
        <v>0</v>
      </c>
      <c r="L13" s="19">
        <v>0</v>
      </c>
      <c r="M13" s="19">
        <v>0</v>
      </c>
      <c r="N13" s="19">
        <v>0</v>
      </c>
      <c r="O13" s="19">
        <f t="shared" si="1"/>
        <v>0</v>
      </c>
    </row>
    <row r="14" spans="1:15" ht="31.5" x14ac:dyDescent="0.2">
      <c r="A14" s="16" t="s">
        <v>20</v>
      </c>
      <c r="B14" s="17">
        <v>0</v>
      </c>
      <c r="C14" s="17">
        <v>0</v>
      </c>
      <c r="D14" s="17">
        <v>30007862.960000001</v>
      </c>
      <c r="E14" s="17">
        <v>0</v>
      </c>
      <c r="F14" s="17">
        <v>0</v>
      </c>
      <c r="G14" s="17">
        <v>15104.86</v>
      </c>
      <c r="H14" s="17">
        <v>0</v>
      </c>
      <c r="I14" s="17">
        <v>0</v>
      </c>
      <c r="J14" s="17">
        <v>0</v>
      </c>
      <c r="K14" s="17">
        <v>0</v>
      </c>
      <c r="L14" s="17">
        <v>0</v>
      </c>
      <c r="M14" s="17">
        <v>0</v>
      </c>
      <c r="N14" s="17">
        <v>0</v>
      </c>
      <c r="O14" s="17">
        <f t="shared" si="0"/>
        <v>30022967.82</v>
      </c>
    </row>
    <row r="15" spans="1:15" ht="31.5" x14ac:dyDescent="0.2">
      <c r="A15" s="5" t="s">
        <v>28</v>
      </c>
      <c r="B15" s="10">
        <v>0</v>
      </c>
      <c r="C15" s="8">
        <v>0</v>
      </c>
      <c r="D15" s="8">
        <v>14804568.4</v>
      </c>
      <c r="E15" s="12">
        <v>0</v>
      </c>
      <c r="F15" s="12">
        <v>0</v>
      </c>
      <c r="G15" s="12">
        <v>0</v>
      </c>
      <c r="H15" s="12">
        <v>0</v>
      </c>
      <c r="I15" s="12">
        <v>0</v>
      </c>
      <c r="J15" s="12">
        <v>0</v>
      </c>
      <c r="K15" s="12">
        <v>0</v>
      </c>
      <c r="L15" s="12">
        <v>0</v>
      </c>
      <c r="M15" s="12">
        <v>0</v>
      </c>
      <c r="N15" s="12">
        <v>0</v>
      </c>
      <c r="O15" s="8">
        <f>SUM(C15:N15)</f>
        <v>14804568.4</v>
      </c>
    </row>
    <row r="16" spans="1:15" ht="47.25" x14ac:dyDescent="0.2">
      <c r="A16" s="13" t="s">
        <v>22</v>
      </c>
      <c r="B16" s="12">
        <v>0</v>
      </c>
      <c r="C16" s="12">
        <v>0</v>
      </c>
      <c r="D16" s="12">
        <v>0</v>
      </c>
      <c r="E16" s="12">
        <v>1183577.81</v>
      </c>
      <c r="F16" s="12">
        <v>449528.9</v>
      </c>
      <c r="G16" s="12">
        <v>0</v>
      </c>
      <c r="H16" s="12">
        <v>0</v>
      </c>
      <c r="I16" s="12">
        <v>0</v>
      </c>
      <c r="J16" s="12">
        <v>0</v>
      </c>
      <c r="K16" s="12">
        <v>0</v>
      </c>
      <c r="L16" s="12">
        <v>0</v>
      </c>
      <c r="M16" s="12">
        <v>0</v>
      </c>
      <c r="N16" s="12">
        <v>0</v>
      </c>
      <c r="O16" s="12">
        <f t="shared" si="0"/>
        <v>1633106.71</v>
      </c>
    </row>
    <row r="17" spans="1:17" ht="47.25" x14ac:dyDescent="0.2">
      <c r="A17" s="13" t="s">
        <v>31</v>
      </c>
      <c r="B17" s="12">
        <v>0</v>
      </c>
      <c r="C17" s="12">
        <v>0</v>
      </c>
      <c r="D17" s="12">
        <v>0</v>
      </c>
      <c r="E17" s="12">
        <v>0</v>
      </c>
      <c r="F17" s="12">
        <v>0</v>
      </c>
      <c r="G17" s="12">
        <v>1288259.69</v>
      </c>
      <c r="H17" s="12">
        <v>0</v>
      </c>
      <c r="I17" s="12">
        <v>118326.83</v>
      </c>
      <c r="J17" s="12">
        <v>0</v>
      </c>
      <c r="K17" s="12">
        <v>0</v>
      </c>
      <c r="L17" s="12">
        <v>0</v>
      </c>
      <c r="M17" s="12">
        <v>0</v>
      </c>
      <c r="N17" s="12">
        <v>0</v>
      </c>
      <c r="O17" s="12">
        <f t="shared" si="0"/>
        <v>1406586.52</v>
      </c>
    </row>
    <row r="18" spans="1:17" ht="47.25" x14ac:dyDescent="0.2">
      <c r="A18" s="13" t="s">
        <v>29</v>
      </c>
      <c r="B18" s="12">
        <v>0</v>
      </c>
      <c r="C18" s="12">
        <v>0</v>
      </c>
      <c r="D18" s="12">
        <v>166841.76999999999</v>
      </c>
      <c r="E18" s="12">
        <v>0</v>
      </c>
      <c r="F18" s="12">
        <v>0</v>
      </c>
      <c r="G18" s="12">
        <v>0</v>
      </c>
      <c r="H18" s="12">
        <v>44612.2</v>
      </c>
      <c r="I18" s="12">
        <v>0</v>
      </c>
      <c r="J18" s="12">
        <v>99654.99</v>
      </c>
      <c r="K18" s="12">
        <v>0</v>
      </c>
      <c r="L18" s="12">
        <v>0</v>
      </c>
      <c r="M18" s="12">
        <v>0</v>
      </c>
      <c r="N18" s="12">
        <v>0</v>
      </c>
      <c r="O18" s="12">
        <f t="shared" si="0"/>
        <v>311108.95999999996</v>
      </c>
    </row>
    <row r="19" spans="1:17" ht="31.5" x14ac:dyDescent="0.2">
      <c r="A19" s="13" t="s">
        <v>30</v>
      </c>
      <c r="B19" s="12">
        <v>0</v>
      </c>
      <c r="C19" s="12">
        <v>0</v>
      </c>
      <c r="D19" s="12">
        <v>0</v>
      </c>
      <c r="E19" s="12">
        <v>0</v>
      </c>
      <c r="F19" s="12">
        <v>1555085.82</v>
      </c>
      <c r="G19" s="12">
        <v>0</v>
      </c>
      <c r="H19" s="12">
        <v>0</v>
      </c>
      <c r="I19" s="12">
        <v>0</v>
      </c>
      <c r="J19" s="12">
        <v>0</v>
      </c>
      <c r="K19" s="12">
        <v>0</v>
      </c>
      <c r="L19" s="12">
        <v>0</v>
      </c>
      <c r="M19" s="12">
        <v>0</v>
      </c>
      <c r="N19" s="12">
        <v>0</v>
      </c>
      <c r="O19" s="12">
        <f t="shared" si="0"/>
        <v>1555085.82</v>
      </c>
    </row>
    <row r="20" spans="1:17" ht="31.5" x14ac:dyDescent="0.2">
      <c r="A20" s="13" t="s">
        <v>33</v>
      </c>
      <c r="B20" s="12">
        <v>0</v>
      </c>
      <c r="C20" s="12">
        <v>93057353.870000005</v>
      </c>
      <c r="D20" s="12">
        <v>0</v>
      </c>
      <c r="E20" s="12">
        <v>0</v>
      </c>
      <c r="F20" s="12">
        <v>0</v>
      </c>
      <c r="G20" s="12">
        <v>0</v>
      </c>
      <c r="H20" s="12">
        <v>0</v>
      </c>
      <c r="I20" s="12">
        <v>0</v>
      </c>
      <c r="J20" s="12">
        <v>0</v>
      </c>
      <c r="K20" s="12">
        <v>0</v>
      </c>
      <c r="L20" s="12">
        <v>0</v>
      </c>
      <c r="M20" s="12">
        <v>0</v>
      </c>
      <c r="N20" s="12">
        <v>0</v>
      </c>
      <c r="O20" s="12">
        <f t="shared" si="0"/>
        <v>93057353.870000005</v>
      </c>
      <c r="P20" s="4">
        <f>SUM(O14:O20)</f>
        <v>142790778.10000002</v>
      </c>
      <c r="Q20" s="11"/>
    </row>
    <row r="21" spans="1:17" ht="15.75" x14ac:dyDescent="0.2">
      <c r="A21" s="14" t="s">
        <v>14</v>
      </c>
      <c r="B21" s="12">
        <f>SUM(B6:B20)</f>
        <v>664338271.91000009</v>
      </c>
      <c r="C21" s="12">
        <f>SUM(C6:C20)</f>
        <v>139585690.69999999</v>
      </c>
      <c r="D21" s="12">
        <f t="shared" ref="D21:L21" si="2">SUM(D6:D20)</f>
        <v>94330003.850000009</v>
      </c>
      <c r="E21" s="12">
        <f t="shared" si="2"/>
        <v>49823726</v>
      </c>
      <c r="F21" s="12">
        <f t="shared" si="2"/>
        <v>50377582.369999997</v>
      </c>
      <c r="G21" s="12">
        <f t="shared" si="2"/>
        <v>49817240.969999999</v>
      </c>
      <c r="H21" s="12">
        <f t="shared" si="2"/>
        <v>46810936.25</v>
      </c>
      <c r="I21" s="12">
        <f t="shared" si="2"/>
        <v>49019264.729999997</v>
      </c>
      <c r="J21" s="12">
        <f t="shared" si="2"/>
        <v>54750413.910000004</v>
      </c>
      <c r="K21" s="12">
        <f t="shared" si="2"/>
        <v>49095753.310000002</v>
      </c>
      <c r="L21" s="12">
        <f t="shared" si="2"/>
        <v>0</v>
      </c>
      <c r="M21" s="12">
        <f>SUM(M6:M20)</f>
        <v>0</v>
      </c>
      <c r="N21" s="12">
        <f>SUM(N6:N20)</f>
        <v>0</v>
      </c>
      <c r="O21" s="12">
        <f>SUM(O6:O20)</f>
        <v>583610612.08999991</v>
      </c>
      <c r="P21" s="4">
        <f>+P20+B21</f>
        <v>807129050.01000011</v>
      </c>
      <c r="Q21" s="15"/>
    </row>
    <row r="22" spans="1:17" x14ac:dyDescent="0.2">
      <c r="B22" s="11"/>
      <c r="C22" s="4"/>
      <c r="P22">
        <v>808246150.42999995</v>
      </c>
    </row>
    <row r="23" spans="1:17" x14ac:dyDescent="0.2">
      <c r="C23" s="4"/>
      <c r="P23" s="4">
        <f>+P21-P22</f>
        <v>-1117100.4199998379</v>
      </c>
    </row>
    <row r="24" spans="1:17" x14ac:dyDescent="0.2">
      <c r="C24" s="4"/>
      <c r="E24" s="11"/>
    </row>
    <row r="26" spans="1:17" x14ac:dyDescent="0.2">
      <c r="B26" s="4"/>
    </row>
  </sheetData>
  <mergeCells count="17">
    <mergeCell ref="N4:N5"/>
    <mergeCell ref="N1:O1"/>
    <mergeCell ref="A3:A4"/>
    <mergeCell ref="B3:B4"/>
    <mergeCell ref="C3:O3"/>
    <mergeCell ref="C4:C5"/>
    <mergeCell ref="D4:D5"/>
    <mergeCell ref="E4:E5"/>
    <mergeCell ref="F4:F5"/>
    <mergeCell ref="G4:G5"/>
    <mergeCell ref="H4:H5"/>
    <mergeCell ref="O4:O5"/>
    <mergeCell ref="I4:I5"/>
    <mergeCell ref="J4:J5"/>
    <mergeCell ref="K4:K5"/>
    <mergeCell ref="L4:L5"/>
    <mergeCell ref="M4:M5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Jacikley da Costa Ribeiro</dc:creator>
  <cp:lastModifiedBy>ssucin</cp:lastModifiedBy>
  <dcterms:created xsi:type="dcterms:W3CDTF">2025-10-02T15:13:54Z</dcterms:created>
  <dcterms:modified xsi:type="dcterms:W3CDTF">2025-10-03T20:16:10Z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eated">
    <vt:filetime>2025-10-02T00:00:00Z</vt:filetime>
  </property>
  <property fmtid="{D5CDD505-2E9C-101B-9397-08002B2CF9AE}" pid="3" name="Creator">
    <vt:lpwstr>PDFium</vt:lpwstr>
  </property>
  <property fmtid="{D5CDD505-2E9C-101B-9397-08002B2CF9AE}" pid="4" name="Producer">
    <vt:lpwstr>PDFium</vt:lpwstr>
  </property>
  <property fmtid="{D5CDD505-2E9C-101B-9397-08002B2CF9AE}" pid="5" name="LastSaved">
    <vt:filetime>2025-10-02T00:00:00Z</vt:filetime>
  </property>
</Properties>
</file>