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2025\ATRICON\"/>
    </mc:Choice>
  </mc:AlternateContent>
  <bookViews>
    <workbookView xWindow="0" yWindow="0" windowWidth="28800" windowHeight="11580"/>
  </bookViews>
  <sheets>
    <sheet name="2023" sheetId="2" r:id="rId1"/>
  </sheets>
  <calcPr calcId="162913"/>
</workbook>
</file>

<file path=xl/calcChain.xml><?xml version="1.0" encoding="utf-8"?>
<calcChain xmlns="http://schemas.openxmlformats.org/spreadsheetml/2006/main">
  <c r="O9" i="2" l="1"/>
  <c r="M14" i="2"/>
  <c r="G14" i="2"/>
  <c r="C14" i="2"/>
  <c r="N14" i="2"/>
  <c r="L14" i="2"/>
  <c r="K14" i="2"/>
  <c r="J14" i="2"/>
  <c r="I14" i="2"/>
  <c r="H14" i="2"/>
  <c r="F14" i="2"/>
  <c r="E14" i="2"/>
  <c r="D14" i="2"/>
  <c r="B14" i="2"/>
  <c r="O13" i="2"/>
  <c r="O12" i="2"/>
  <c r="O11" i="2"/>
  <c r="O10" i="2"/>
  <c r="O8" i="2"/>
  <c r="O7" i="2"/>
  <c r="O6" i="2"/>
  <c r="N7" i="2"/>
  <c r="L7" i="2"/>
  <c r="K7" i="2"/>
  <c r="J7" i="2"/>
  <c r="I7" i="2"/>
  <c r="H7" i="2"/>
  <c r="F7" i="2"/>
  <c r="E7" i="2"/>
  <c r="D7" i="2"/>
  <c r="C7" i="2"/>
  <c r="O14" i="2" l="1"/>
  <c r="L6" i="2" l="1"/>
  <c r="M6" i="2"/>
  <c r="I6" i="2"/>
  <c r="E6" i="2"/>
</calcChain>
</file>

<file path=xl/sharedStrings.xml><?xml version="1.0" encoding="utf-8"?>
<sst xmlns="http://schemas.openxmlformats.org/spreadsheetml/2006/main" count="30" uniqueCount="29">
  <si>
    <t>OBJETO</t>
  </si>
  <si>
    <t>VALORES PREVISTOS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</si>
  <si>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</si>
  <si>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</si>
  <si>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</si>
  <si>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</si>
  <si>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</si>
  <si>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</si>
  <si>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</si>
  <si>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</si>
  <si>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</si>
  <si>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</si>
  <si>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</si>
  <si>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</si>
  <si>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</si>
  <si>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(a)</t>
  </si>
  <si>
    <t>(b)</t>
  </si>
  <si>
    <t>2023</t>
  </si>
  <si>
    <t>RECURSOS PRÓPRIOS DO TESOURO (SUPERÁVIT) - FONTE 2500 0100</t>
  </si>
  <si>
    <t>RECURSOS PRÓPRIOS - FONTE 1500.0100</t>
  </si>
  <si>
    <t>OUTRAS RESTITUIÇÕES AOS PODERES - FONTE 1501.0100</t>
  </si>
  <si>
    <t>OUTRAS TRANSFERÊNCIAS DE CONVÊNIOS OU REPASSES DA UNIÃO (SUPERÁVIT) - FONTE 2700.0200</t>
  </si>
  <si>
    <t>OUTRAS TRANSFERÊNCIAS DE CONVÊNIOS OU REPASSES DA UNIÃO - FONTE 1700.0200</t>
  </si>
  <si>
    <t>VALORES ARRECADADOS (C)</t>
  </si>
  <si>
    <t>RELATÓRIO DE PREVISÃO E ARRECADAÇÃO DE RECEITAS</t>
  </si>
  <si>
    <t>EXERCÍCIO: 2023</t>
  </si>
  <si>
    <t>OUTRAS RESTITUIÇÕES AOS PODERES - 1501.0100</t>
  </si>
  <si>
    <t>RECURSOS DE EMOLUMENTOS, TAXAS E CUSTAS  - FONTE 1760.0700</t>
  </si>
  <si>
    <t>RECURSOS DE EMOLUMENTOS, TAXAS E CUSTAS  - FONTE 2760.0700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</si>
</sst>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FBBF18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8" fontId="3" fillId="2" borderId="0" xfId="0" applyNumberFormat="1" applyFont="1" applyFill="1" applyBorder="1" applyAlignment="1"/>
    <xf numFmtId="4" fontId="0" fillId="0" borderId="0" xfId="0" applyNumberForma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left" vertical="center" wrapText="1"/>
    </xf>
    <xf numFmtId="4" fontId="5" fillId="5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 vertical="center"/>
    </xf>
    <xf numFmtId="17" fontId="2" fillId="2" borderId="1" xfId="0" quotePrefix="1" applyNumberFormat="1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A13" sqref="A13"/>
    </sheetView>
  </sheetViews>
  <sheetFormatPr defaultRowHeight="12.75" x14ac:dyDescent="0.2"/>
  <cols>
    <col min="1" max="1" width="57.1640625" customWidth="1"/>
    <col min="2" max="2" width="21.33203125" customWidth="1"/>
    <col min="3" max="3" width="20.5" customWidth="1"/>
    <col min="4" max="15" width="18.83203125" customWidth="1"/>
  </cols>
  <sheetData>
    <row r="1" spans="1:15" ht="15.75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 t="s">
        <v>17</v>
      </c>
      <c r="O1" s="15"/>
    </row>
    <row r="2" spans="1:15" ht="15.75" x14ac:dyDescent="0.25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</v>
      </c>
    </row>
    <row r="3" spans="1:15" ht="50.25" customHeight="1" x14ac:dyDescent="0.25">
      <c r="A3" s="16" t="s">
        <v>0</v>
      </c>
      <c r="B3" s="17" t="s">
        <v>1</v>
      </c>
      <c r="C3" s="18" t="s">
        <v>23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">
      <c r="A4" s="16"/>
      <c r="B4" s="17"/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</row>
    <row r="5" spans="1:15" ht="15.75" x14ac:dyDescent="0.25">
      <c r="A5" s="6" t="s">
        <v>15</v>
      </c>
      <c r="B5" s="7" t="s">
        <v>16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.75" x14ac:dyDescent="0.2">
      <c r="A6" s="8" t="s">
        <v>19</v>
      </c>
      <c r="B6" s="9">
        <v>382394060.94</v>
      </c>
      <c r="C6" s="9">
        <v>31866171.75</v>
      </c>
      <c r="D6" s="9">
        <v>31866171.75</v>
      </c>
      <c r="E6" s="9">
        <f>31866171.75+3710000</f>
        <v>35576171.75</v>
      </c>
      <c r="F6" s="9">
        <v>31866171.75</v>
      </c>
      <c r="G6" s="9">
        <v>31866171.75</v>
      </c>
      <c r="H6" s="9">
        <v>31866171.75</v>
      </c>
      <c r="I6" s="9">
        <f>31866171.75+3900000</f>
        <v>35766171.75</v>
      </c>
      <c r="J6" s="9">
        <v>31866171.75</v>
      </c>
      <c r="K6" s="9">
        <v>31866171.75</v>
      </c>
      <c r="L6" s="9">
        <f>31866171.75+2758898.22</f>
        <v>34625069.969999999</v>
      </c>
      <c r="M6" s="9">
        <f>31866171.75+2069173.66</f>
        <v>33935345.409999996</v>
      </c>
      <c r="N6" s="9">
        <v>31866171.75</v>
      </c>
      <c r="O6" s="9">
        <f>SUM(C6:N6)</f>
        <v>394832132.88</v>
      </c>
    </row>
    <row r="7" spans="1:15" ht="31.5" x14ac:dyDescent="0.2">
      <c r="A7" s="10" t="s">
        <v>20</v>
      </c>
      <c r="B7" s="9">
        <v>47517775.789999999</v>
      </c>
      <c r="C7" s="9">
        <f>1628876.61+3191433.04</f>
        <v>4820309.6500000004</v>
      </c>
      <c r="D7" s="9">
        <f>1523435.21+1657317.06+1499312.72</f>
        <v>4680064.99</v>
      </c>
      <c r="E7" s="9">
        <f>1633974.8+1499331.03</f>
        <v>3133305.83</v>
      </c>
      <c r="F7" s="9">
        <f>1639296.76+1483479.22</f>
        <v>3122775.98</v>
      </c>
      <c r="G7" s="9">
        <v>1630607.33</v>
      </c>
      <c r="H7" s="9">
        <f>1713555.54+1911755.32+1594530.37</f>
        <v>5219841.2300000004</v>
      </c>
      <c r="I7" s="9">
        <f>1765010.14+1602235.94</f>
        <v>3367246.08</v>
      </c>
      <c r="J7" s="9">
        <f>1771595.04+1619227.69</f>
        <v>3390822.73</v>
      </c>
      <c r="K7" s="9">
        <f>1789657.17+1640732.32</f>
        <v>3430389.49</v>
      </c>
      <c r="L7" s="9">
        <f>1813302.59+1648584.2</f>
        <v>3461886.79</v>
      </c>
      <c r="M7" s="9">
        <v>1820583.36</v>
      </c>
      <c r="N7" s="9">
        <f>1643528.41+1658827.83+1819777.04+1947271.12+316408.8-100.1</f>
        <v>7385713.1000000006</v>
      </c>
      <c r="O7" s="9">
        <f t="shared" ref="O7:O12" si="0">SUM(C7:N7)</f>
        <v>45463546.560000002</v>
      </c>
    </row>
    <row r="8" spans="1:15" ht="31.5" x14ac:dyDescent="0.2">
      <c r="A8" s="10" t="s">
        <v>26</v>
      </c>
      <c r="B8" s="9">
        <v>2000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f t="shared" si="0"/>
        <v>0</v>
      </c>
    </row>
    <row r="9" spans="1:15" ht="31.5" x14ac:dyDescent="0.2">
      <c r="A9" s="10" t="s">
        <v>22</v>
      </c>
      <c r="B9" s="9">
        <v>4097724.64</v>
      </c>
      <c r="C9" s="9">
        <v>448587.93</v>
      </c>
      <c r="D9" s="9">
        <v>35508.030000000028</v>
      </c>
      <c r="E9" s="9">
        <v>33827.919999999984</v>
      </c>
      <c r="F9" s="9">
        <v>34560.770000000019</v>
      </c>
      <c r="G9" s="9">
        <v>601944.11</v>
      </c>
      <c r="H9" s="9">
        <v>28472.419999999925</v>
      </c>
      <c r="I9" s="9">
        <v>1531773.32</v>
      </c>
      <c r="J9" s="9">
        <v>80452.029999999795</v>
      </c>
      <c r="K9" s="9">
        <v>35819.460000000428</v>
      </c>
      <c r="L9" s="9">
        <v>32881.30999999959</v>
      </c>
      <c r="M9" s="9">
        <v>97469.920000000391</v>
      </c>
      <c r="N9" s="9">
        <v>721659.48999999976</v>
      </c>
      <c r="O9" s="9">
        <f>SUM(C9:N9)</f>
        <v>3682956.71</v>
      </c>
    </row>
    <row r="10" spans="1:15" ht="31.5" x14ac:dyDescent="0.2">
      <c r="A10" s="10" t="s">
        <v>27</v>
      </c>
      <c r="B10" s="9">
        <v>27840000</v>
      </c>
      <c r="C10" s="9">
        <v>4773756.9800000004</v>
      </c>
      <c r="D10" s="9">
        <v>3488598.66</v>
      </c>
      <c r="E10" s="9">
        <v>3424743.48</v>
      </c>
      <c r="F10" s="9">
        <v>4902754.0599999996</v>
      </c>
      <c r="G10" s="9">
        <v>3760005.48</v>
      </c>
      <c r="H10" s="9">
        <v>3761186.64</v>
      </c>
      <c r="I10" s="9">
        <v>6824742.0300000003</v>
      </c>
      <c r="J10" s="9">
        <v>4169899.5</v>
      </c>
      <c r="K10" s="9">
        <v>4391278.71</v>
      </c>
      <c r="L10" s="9">
        <v>6610763.0800000001</v>
      </c>
      <c r="M10" s="9">
        <v>4670644.5</v>
      </c>
      <c r="N10" s="9">
        <v>4802621.66</v>
      </c>
      <c r="O10" s="9">
        <f t="shared" si="0"/>
        <v>55580994.780000001</v>
      </c>
    </row>
    <row r="11" spans="1:15" ht="31.5" x14ac:dyDescent="0.2">
      <c r="A11" s="10" t="s">
        <v>18</v>
      </c>
      <c r="B11" s="9">
        <v>0</v>
      </c>
      <c r="C11" s="9">
        <v>0</v>
      </c>
      <c r="D11" s="9">
        <v>0</v>
      </c>
      <c r="E11" s="9">
        <v>0</v>
      </c>
      <c r="F11" s="9">
        <v>15562468.199999999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 t="shared" si="0"/>
        <v>15562468.199999999</v>
      </c>
    </row>
    <row r="12" spans="1:15" ht="47.25" x14ac:dyDescent="0.2">
      <c r="A12" s="10" t="s">
        <v>21</v>
      </c>
      <c r="B12" s="9">
        <v>0</v>
      </c>
      <c r="C12" s="9">
        <v>0</v>
      </c>
      <c r="D12" s="9">
        <v>0</v>
      </c>
      <c r="E12" s="9">
        <v>0</v>
      </c>
      <c r="F12" s="9">
        <v>2420388.4900000002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f t="shared" si="0"/>
        <v>2420388.4900000002</v>
      </c>
    </row>
    <row r="13" spans="1:15" ht="31.5" x14ac:dyDescent="0.2">
      <c r="A13" s="10" t="s">
        <v>28</v>
      </c>
      <c r="B13" s="9">
        <v>0</v>
      </c>
      <c r="C13" s="9">
        <v>0</v>
      </c>
      <c r="D13" s="9">
        <v>0</v>
      </c>
      <c r="E13" s="9">
        <v>0</v>
      </c>
      <c r="F13" s="9">
        <v>40717227.369999997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ref="O13" si="1">SUM(C13:N13)</f>
        <v>40717227.369999997</v>
      </c>
    </row>
    <row r="14" spans="1:15" ht="15.75" x14ac:dyDescent="0.2">
      <c r="A14" s="11" t="s">
        <v>14</v>
      </c>
      <c r="B14" s="9">
        <f>SUM(B6:B13)</f>
        <v>461851561.37</v>
      </c>
      <c r="C14" s="9">
        <f t="shared" ref="C14:O14" si="2">SUM(C6:C13)</f>
        <v>41908826.310000002</v>
      </c>
      <c r="D14" s="9">
        <f t="shared" si="2"/>
        <v>40070343.430000007</v>
      </c>
      <c r="E14" s="9">
        <f t="shared" si="2"/>
        <v>42168048.979999997</v>
      </c>
      <c r="F14" s="9">
        <f t="shared" si="2"/>
        <v>98626346.620000005</v>
      </c>
      <c r="G14" s="9">
        <f t="shared" si="2"/>
        <v>37858728.669999994</v>
      </c>
      <c r="H14" s="9">
        <f t="shared" si="2"/>
        <v>40875672.040000007</v>
      </c>
      <c r="I14" s="9">
        <f t="shared" si="2"/>
        <v>47489933.18</v>
      </c>
      <c r="J14" s="9">
        <f t="shared" si="2"/>
        <v>39507346.009999998</v>
      </c>
      <c r="K14" s="9">
        <f t="shared" si="2"/>
        <v>39723659.410000004</v>
      </c>
      <c r="L14" s="9">
        <f t="shared" si="2"/>
        <v>44730601.149999999</v>
      </c>
      <c r="M14" s="9">
        <f t="shared" si="2"/>
        <v>40524043.189999998</v>
      </c>
      <c r="N14" s="9">
        <f t="shared" si="2"/>
        <v>44776166</v>
      </c>
      <c r="O14" s="9">
        <f t="shared" si="2"/>
        <v>558259714.98999989</v>
      </c>
    </row>
    <row r="15" spans="1:15" x14ac:dyDescent="0.2">
      <c r="F15" s="5"/>
    </row>
    <row r="16" spans="1:15" x14ac:dyDescent="0.2">
      <c r="B16" s="4"/>
      <c r="F16" s="5"/>
    </row>
    <row r="18" spans="4:15" ht="15.75" x14ac:dyDescent="0.2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4:15" x14ac:dyDescent="0.2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4:15" x14ac:dyDescent="0.2">
      <c r="I20" s="5"/>
    </row>
    <row r="22" spans="4:15" x14ac:dyDescent="0.2">
      <c r="D22" s="4"/>
    </row>
  </sheetData>
  <mergeCells count="17">
    <mergeCell ref="N1:O1"/>
    <mergeCell ref="A3:A4"/>
    <mergeCell ref="B3:B4"/>
    <mergeCell ref="C3:O3"/>
    <mergeCell ref="C4:C5"/>
    <mergeCell ref="D4:D5"/>
    <mergeCell ref="E4:E5"/>
    <mergeCell ref="F4:F5"/>
    <mergeCell ref="G4:G5"/>
    <mergeCell ref="H4:H5"/>
    <mergeCell ref="O4:O5"/>
    <mergeCell ref="I4:I5"/>
    <mergeCell ref="J4:J5"/>
    <mergeCell ref="K4:K5"/>
    <mergeCell ref="L4:L5"/>
    <mergeCell ref="M4:M5"/>
    <mergeCell ref="N4:N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Jacikley da Costa Ribeiro</dc:creator>
  <cp:lastModifiedBy>ssucin</cp:lastModifiedBy>
  <dcterms:created xsi:type="dcterms:W3CDTF">2025-10-02T15:13:54Z</dcterms:created>
  <dcterms:modified xsi:type="dcterms:W3CDTF">2025-10-03T20:12:30Z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2025-10-02T00:00:00Z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2025-10-02T00:00:00Z</vt:filetime>
  </property>
</Properties>
</file>