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9.0.223\cpl\CPL 2022\Pregão Eletrônico\PE 111-5993-54.2022-MIA-Materiais-luminária de emergência, lâmpadas de led e refletores de led\"/>
    </mc:Choice>
  </mc:AlternateContent>
  <bookViews>
    <workbookView xWindow="0" yWindow="0" windowWidth="28800" windowHeight="12300"/>
  </bookViews>
  <sheets>
    <sheet name="MAPA DE PREÇO " sheetId="2" r:id="rId1"/>
  </sheets>
  <calcPr calcId="162913"/>
</workbook>
</file>

<file path=xl/calcChain.xml><?xml version="1.0" encoding="utf-8"?>
<calcChain xmlns="http://schemas.openxmlformats.org/spreadsheetml/2006/main">
  <c r="O53" i="2" l="1"/>
  <c r="M53" i="2"/>
  <c r="N53" i="2" s="1"/>
  <c r="L53" i="2"/>
  <c r="J53" i="2"/>
  <c r="H53" i="2"/>
  <c r="F53" i="2"/>
  <c r="P53" i="2" l="1"/>
  <c r="Q49" i="2"/>
  <c r="O49" i="2"/>
  <c r="M49" i="2"/>
  <c r="N49" i="2" s="1"/>
  <c r="L49" i="2"/>
  <c r="J49" i="2"/>
  <c r="H49" i="2"/>
  <c r="F49" i="2"/>
  <c r="Q45" i="2"/>
  <c r="O45" i="2"/>
  <c r="M45" i="2"/>
  <c r="N45" i="2" s="1"/>
  <c r="L45" i="2"/>
  <c r="J45" i="2"/>
  <c r="H45" i="2"/>
  <c r="F45" i="2"/>
  <c r="Q41" i="2"/>
  <c r="O41" i="2"/>
  <c r="M41" i="2"/>
  <c r="N41" i="2" s="1"/>
  <c r="L41" i="2"/>
  <c r="J41" i="2"/>
  <c r="H41" i="2"/>
  <c r="F41" i="2"/>
  <c r="P45" i="2" l="1"/>
  <c r="P49" i="2"/>
  <c r="P41" i="2"/>
  <c r="Q37" i="2"/>
  <c r="O37" i="2"/>
  <c r="M37" i="2"/>
  <c r="N37" i="2" s="1"/>
  <c r="L37" i="2"/>
  <c r="J37" i="2"/>
  <c r="H37" i="2"/>
  <c r="F37" i="2"/>
  <c r="Q33" i="2"/>
  <c r="O33" i="2"/>
  <c r="M33" i="2"/>
  <c r="N33" i="2" s="1"/>
  <c r="L33" i="2"/>
  <c r="J33" i="2"/>
  <c r="H33" i="2"/>
  <c r="F33" i="2"/>
  <c r="O29" i="2"/>
  <c r="M29" i="2"/>
  <c r="N29" i="2" s="1"/>
  <c r="L29" i="2"/>
  <c r="J29" i="2"/>
  <c r="H29" i="2"/>
  <c r="F29" i="2"/>
  <c r="Q25" i="2"/>
  <c r="O25" i="2"/>
  <c r="M25" i="2"/>
  <c r="N25" i="2" s="1"/>
  <c r="L25" i="2"/>
  <c r="J25" i="2"/>
  <c r="H25" i="2"/>
  <c r="F25" i="2"/>
  <c r="P25" i="2" l="1"/>
  <c r="P33" i="2"/>
  <c r="P37" i="2"/>
  <c r="J13" i="2"/>
  <c r="H13" i="2"/>
  <c r="F13" i="2"/>
  <c r="L13" i="2"/>
  <c r="M13" i="2"/>
  <c r="N13" i="2" s="1"/>
  <c r="O13" i="2"/>
  <c r="Q13" i="2"/>
  <c r="P13" i="2" l="1"/>
  <c r="J21" i="2" l="1"/>
  <c r="L17" i="2"/>
  <c r="L21" i="2"/>
  <c r="K54" i="2" s="1"/>
  <c r="Q17" i="2"/>
  <c r="O17" i="2"/>
  <c r="M17" i="2"/>
  <c r="N17" i="2" s="1"/>
  <c r="J17" i="2"/>
  <c r="H17" i="2"/>
  <c r="F17" i="2"/>
  <c r="F21" i="2"/>
  <c r="E54" i="2" s="1"/>
  <c r="H21" i="2"/>
  <c r="M21" i="2"/>
  <c r="N21" i="2" s="1"/>
  <c r="M54" i="2" s="1"/>
  <c r="O21" i="2"/>
  <c r="Q21" i="2"/>
  <c r="G54" i="2" l="1"/>
  <c r="I54" i="2"/>
  <c r="P17" i="2"/>
  <c r="P21" i="2"/>
</calcChain>
</file>

<file path=xl/sharedStrings.xml><?xml version="1.0" encoding="utf-8"?>
<sst xmlns="http://schemas.openxmlformats.org/spreadsheetml/2006/main" count="324" uniqueCount="113">
  <si>
    <t>Tribunal de Justiça do Estado do Acre</t>
  </si>
  <si>
    <t>ITEM</t>
  </si>
  <si>
    <t>UND</t>
  </si>
  <si>
    <t>TOTAL</t>
  </si>
  <si>
    <t>PREÇO UNIT.</t>
  </si>
  <si>
    <t>MAPA DE PREÇOS</t>
  </si>
  <si>
    <t>VALOR TOTAL</t>
  </si>
  <si>
    <t>Gerência de Contratação</t>
  </si>
  <si>
    <t>Indicadores Estatísticos</t>
  </si>
  <si>
    <t>Preço Médio</t>
  </si>
  <si>
    <t>Desvio Padrão</t>
  </si>
  <si>
    <t>Coef. de Variação</t>
  </si>
  <si>
    <t>Nº de Preços Utilizados</t>
  </si>
  <si>
    <t>Indicadores de valores utilizados</t>
  </si>
  <si>
    <t>QUANT</t>
  </si>
  <si>
    <t>Preço Global</t>
  </si>
  <si>
    <t xml:space="preserve">DESCRIÇÃO </t>
  </si>
  <si>
    <t>CNPJ: 17.489.291/0001-26</t>
  </si>
  <si>
    <t>A confecção de Mapa de Preços obedeceu ao regramento do Manual de Contratações MAP-DILOG-001 que dispõem sobre os procedimentos administrativos básicos para a realização de pesquisa de preços para  aquisição de bens e contratação de serviços em geral, que tem como fundamento a IN 73/2020, cujas fontes de pesquisa poderão ser:
I - Painel de Preços, disponível no endereço eletrônico gov.br/paineldeprecos, desde que as cotações refiram-se a aquisições ou contratações firmadas no período de até 1 (um) ano anterior à data de divulgação do instrumento convocatório;
II - aquisições e contratações similares de outros entes públicos, firmadas no período de até 1 (um) ano anterior à data de divulgação do instrumento convocatório;
III - dados de pesquisa publicada em mídia especializada, de sítios eletrônicos especializados ou de domínio amplo, desde que atualizados no momento da pesquisa e compreendidos no intervalo de até 6 (seis) meses de antecedência da data de divulgação do instrumento convocatório, contendo a data e hora de acesso; ou
IV - pesquisa direta com fornecedores, mediante solicitação formal de cotação, desde que os orçamentos considerados estejam compreendidos no intervalo de até 6 (seis) meses de antecedência da data de divulgação do instrumento convocatório.
Os preços cotados são submetidos ao processo de inferência estatística, conforme metodologia abaixo:
O processo é dividido em 3 etapas:
                            1. Identificação dos valores extremos (Box Plot);
                            2. Verificação da qualidade dos dados que estão entre os extremos (Coeficiente de Variação);
                            3. Estimar o grau de confiança para o valor de referência.
A qualidade da pesquisa é definida para cada item pesquisado, a partir do coeficiente de variação de até 25% para a validação do preço de referência;
A planilha de elaboração do Mapa de Preços, marca de verde as células com coeficiente de variação de até 25%, amarelo os de 26% a 30% e vermelho para os a partir de 31%.
Desta forma, OS PREÇOS DAS CÉLULAS EM CINZA FORAM EXCLUÍDOS por não atenderem aos critérios estatísticos definidos acima.</t>
  </si>
  <si>
    <t>Processo: 0005993-54.2022.8.01.0000</t>
  </si>
  <si>
    <t>Objeto:  Formação de Registro de Preços com vistas à futura e eventual aquisição de materiais (luminária de emergência, lâmpadas de led e refletores de led) para atender as necessidades do TJAC.</t>
  </si>
  <si>
    <t>Luminária de emergência 30 LEDS SLIM, Tensão: 110/2022 V- 50/60Hz, Fluxo luminoso 100/60Im (máx/mín), Autonomia 2,5h (100Im) /5h, Temperatura de uso -10 a 60 (1h@70ºC), Bateria Lítio 3.7V 500mAh, Consumo: 0,5 – 1,5w, Dimensões:175x49x25mm, Peso: 125g. Garantia 1 ano.</t>
  </si>
  <si>
    <t>Lâmpada LED Bulbo 6W, modelo 3U, residencial, Branco Frio 6.000K, Bivolt, base E27, vida útil 30000h. Garantia 1 ano.</t>
  </si>
  <si>
    <t xml:space="preserve">REFLETOR HOLOFORTE LED BRANCO 50W USO EXTERNO
Potência: 50W
Tensão: Bivolt
Índice de proteção: IP67
Ângulo de abertura: 120º
Vida útil: 30.000hs
 Garantia 1 ano
</t>
  </si>
  <si>
    <t>Lâmpada LED Bulbo 20W, modelo 3U, residencial, Branco Frio 6.000K, Bivolt, base E27, vida útil 30000h. Garantia 1 ano.</t>
  </si>
  <si>
    <t xml:space="preserve">REFLETOR HOLOFORTE LED BRANCO 100W USO EXTERNO
Potência: 100W
Tensão: Bivolt
Índice de proteção: IP67
Ângulo de abertura: 120º
Vida útil: 30.000hs
 Garantia 1 ano
</t>
  </si>
  <si>
    <t xml:space="preserve">REFLETOR HOLOFORTE LED BRANCO 200W USO EXTERNO
Potência: 200W
Tensão: Bivolt
Índice de proteção: IP67
Ângulo de abertura: 120º
Vida útil: 30.000hs
 Garantia 1 ano
</t>
  </si>
  <si>
    <t>UNID</t>
  </si>
  <si>
    <t>NORTE SHOPPING BRASILLTDA</t>
  </si>
  <si>
    <t>CNPJ: 06.219.530/0001-01</t>
  </si>
  <si>
    <t xml:space="preserve"> ALESSANDRO FONSECA SOUSA 03357550113</t>
  </si>
  <si>
    <t>CNPJ: 45.438.636/0001-58</t>
  </si>
  <si>
    <t xml:space="preserve"> CONECTAMED - COMERCIO E DISTRIBUICAO EIRELI</t>
  </si>
  <si>
    <t>CNPJ: 28.843.702/0001-56</t>
  </si>
  <si>
    <t>WESI COMERCIALLTDA</t>
  </si>
  <si>
    <t>CNPJ: 86.672.029/0001-35</t>
  </si>
  <si>
    <t>META COMERCIO DE FERRAGENS E FERRAMENTAS EIRELI</t>
  </si>
  <si>
    <t>CNPJ: 27.518.373/0001-05</t>
  </si>
  <si>
    <t xml:space="preserve">  EZ TECHS IMPORTADORA, EXPORTADORA E REPRESENTACOES EIRELI </t>
  </si>
  <si>
    <t>CNPJ: 09.473.928/0001-68</t>
  </si>
  <si>
    <t xml:space="preserve">  ELITE MATERIAIS DE CONSTRUCAO LTDA</t>
  </si>
  <si>
    <t>CNPJ: 07.250.898/0001-03</t>
  </si>
  <si>
    <t>GAMA LUZ COMERCIO DE MATERIAIS ELETRICOS LTDA</t>
  </si>
  <si>
    <t>CNPJ: 10.174.094/0001-79</t>
  </si>
  <si>
    <t>ELISANGELA APARECIDA SILVA 15492638700</t>
  </si>
  <si>
    <t>CNPJ: 35.277.660/0001-07</t>
  </si>
  <si>
    <t xml:space="preserve">   FAGNER RAMPAZIO FERREIRA 13325593798</t>
  </si>
  <si>
    <t>CNPJ: 18.195.070/0001-08</t>
  </si>
  <si>
    <t xml:space="preserve">   BRUNO JOSE GARATTI PAULANTI 11393744788</t>
  </si>
  <si>
    <t>CNPJ: 19.885.065/0001-90</t>
  </si>
  <si>
    <t>HUMBERTO JOSE LOPES</t>
  </si>
  <si>
    <t>CNPJ: 28.723.685/0001-13</t>
  </si>
  <si>
    <t xml:space="preserve">RAVANELLO &amp; CIA LTDA. </t>
  </si>
  <si>
    <t>CNPJ: 93.082.725/0001-57</t>
  </si>
  <si>
    <t xml:space="preserve"> CANTARELLI COMERCIO E INSTALACOES ELETRICAS LTDA</t>
  </si>
  <si>
    <t>EZ TECHS IMPORTADORA, EXPORTADORA E REPRESENTACOES EIRELI</t>
  </si>
  <si>
    <t xml:space="preserve"> JUME'S MATERIAL DE CONSTRUCAO LTDA</t>
  </si>
  <si>
    <t>CNPJ: 19.225.144/0001-74</t>
  </si>
  <si>
    <t>GR COMERCIO EIRELI</t>
  </si>
  <si>
    <t>CNPJ: 17.451.234/0001-58</t>
  </si>
  <si>
    <t>ONE COMERCIALLTDA</t>
  </si>
  <si>
    <t>CNPJ: 14.517.117/0001-51</t>
  </si>
  <si>
    <t>MULTILITE COMERCIAL ELETRICA LTDA.</t>
  </si>
  <si>
    <t>CNPJ:28.423.235/0001-05</t>
  </si>
  <si>
    <t>M M DISTRIBUIDORA DE MATERIAIS ELETRICOS E INSTALACAO EIRELI</t>
  </si>
  <si>
    <t>CNPJ: 11.089.351/0001-37</t>
  </si>
  <si>
    <t>AJM SANTANA EMPREENDIMENTOS LTDA</t>
  </si>
  <si>
    <t>CNPJ: 24.657.359/0001-02</t>
  </si>
  <si>
    <t xml:space="preserve">NOVA COMERCIO EM ELETRICA EIRELI </t>
  </si>
  <si>
    <t>CNPJ: 15.119.952/0001-04</t>
  </si>
  <si>
    <t>LBL COMERCIO DE PRODUTOS ELETRICOS, ELETRONICOS E MAQUINARIOS
LTDA</t>
  </si>
  <si>
    <t>CNPJ: 45.314.684/0001-34</t>
  </si>
  <si>
    <t xml:space="preserve"> EZ TECHS IMPORTADORA, EXPORTADORA E REPRESENTACOES EIRELI </t>
  </si>
  <si>
    <t xml:space="preserve"> MIX REPRESENTACOES E COMERCIO EM GERALLTDA</t>
  </si>
  <si>
    <t>CNPJ: 34.641.081/0001-20</t>
  </si>
  <si>
    <t>LEDLUXE INDUSTRIA, COMERCIO, IMPORTACAO E EXPORTACAO EIRELI</t>
  </si>
  <si>
    <t>CNPJ: 11.178.569/0001-68</t>
  </si>
  <si>
    <t xml:space="preserve"> DIONATAN RIBEIRO DE LIMA</t>
  </si>
  <si>
    <t>CNPJ: 27.442.762/0001-02</t>
  </si>
  <si>
    <t>REFLETOR HOLOFORTE RGB COM MEMÓRIA 50W USO EXTERNO
Potência: 50W
Tensão: Bivolt
Cor da luz: RGB com Memória
Índice de proteção: IP67
Ângulo de abertura: 120º
Vida útil: 30.000hs
Acompanha o controle remoto
Garantia 1 ano</t>
  </si>
  <si>
    <t>REFLETOR HOLOFORTE RGB COM MEMÓRIA 100W USO EXTERNO
Potência: 100W
Tensão: Bivolt
Cor da luz: RGB com Memória
Índice de proteção: IP67
Ângulo de abertura: 120º
Vida útil: 30.000hs
Acompanha o controle remoto
Garantia 1 ano</t>
  </si>
  <si>
    <t>REFLETOR HOLOFORTE RGB COM MEMÓRIA 200W USO EXTERNO
Potência: 200W
Tensão: Bivolt
Cor da luz: RGB com Memória
Índice de proteção: IP67
Ângulo de abertura: 120º
Vida útil: 30.000hs
Acompanha o controle remoto
Garantia 1 ano</t>
  </si>
  <si>
    <t>Luminária de emergência Led: 60 LEDs, abertura de facho 120°, total 550 lm, Tensão: 110/2022 Vca, 60Hz – bivolt automático, consumo inferior 4w, Bateria VRL, 6V4Ah, autonomia 4 horas, Vida útil: cerca de 100.000horas, dimensões 92x222x116
Garantia 1 ano.</t>
  </si>
  <si>
    <t xml:space="preserve"> DA ROZ ELETRICIDADE E ENGENHARIA ELETRICA LTDA.</t>
  </si>
  <si>
    <t>CNPJ: 51.379.576/0001-42</t>
  </si>
  <si>
    <t>CONSTRU NERES MATERIAL DE CONSTRUCAO EIRELI</t>
  </si>
  <si>
    <t>CNPJ: 33.010.601/0001-34</t>
  </si>
  <si>
    <t>DGA COMERCIO DE MATERIAIS ELETRICOS LTDA</t>
  </si>
  <si>
    <t>CNPJ: 42.070.491/0001-97</t>
  </si>
  <si>
    <t xml:space="preserve"> ALEWATTS DISTRIBUIDORA DE MATERIAIS ELETRICOS LTDA</t>
  </si>
  <si>
    <t>CNPJ: 39.233.763/0001-18</t>
  </si>
  <si>
    <t>LICIMIX COMERCIO DE MATERIAIS E EQUIPAMENTOS LTDA</t>
  </si>
  <si>
    <t>CNPJ: 32.372.958/0001-08</t>
  </si>
  <si>
    <t>ROCCO BARROCO ILUMINACAO EIRELI</t>
  </si>
  <si>
    <t xml:space="preserve"> AMERICAN AUDIO VISUAL EIRELI </t>
  </si>
  <si>
    <t>CNPJ: 03.279.656/0001-83</t>
  </si>
  <si>
    <t xml:space="preserve"> PEREIRA PRESTACAO DE SERVICOS LTDA </t>
  </si>
  <si>
    <t>CNPJ: 41.734.384/0001-53</t>
  </si>
  <si>
    <t>SIMONI INDUSTRIA GRAFICA LTDA</t>
  </si>
  <si>
    <t>CNPJ: 37.652.289/0001-33</t>
  </si>
  <si>
    <t>FIOLUZ COMERCIO DE MATERIAIS ELETRICOS LTDA</t>
  </si>
  <si>
    <t>CNPJ: 52.245.412/0001-95</t>
  </si>
  <si>
    <t>CNPJ:52.245.412/0001-95</t>
  </si>
  <si>
    <t>MIRIAM SUZANA MORETTI 17065255832</t>
  </si>
  <si>
    <t>CNPJ: 45.127.054/0001-50</t>
  </si>
  <si>
    <t>BIGPAR COMERCIO DE PARAFUSOS, FERRAMENTAS E MATERIAIS
ELETRICOS LTDA</t>
  </si>
  <si>
    <t>CNPJ: 07.645.527/0001-12</t>
  </si>
  <si>
    <t>REFLETOR LED USO EXTERNO
Potência: 30W
Tensão: Bivolt
Cor da luz: Branca 
Índice de proteção: IP67
Vida útil: 30.000hs
Garantia 1 ano</t>
  </si>
  <si>
    <t>ZANINI DE COROADOS MATERIAIS PARA CONSTRUCAO LTDA</t>
  </si>
  <si>
    <t>CNPJ: 05.835.734/0001-04</t>
  </si>
  <si>
    <t xml:space="preserve">DIONATAN RIBEIRO DE LIMA  </t>
  </si>
  <si>
    <t>GERALDO ALVES CORDEIRO E CIA LTDA</t>
  </si>
  <si>
    <t>CNPJ: 14.198.566/0001-84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</si>
</sst>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14"/>
      <color rgb="FFFF0000"/>
      <name val="Tahoma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sz val="18"/>
      <color theme="1"/>
      <name val="Times New Roman"/>
      <family val="1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0" fontId="3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2" fillId="2" borderId="0" xfId="0" applyFont="1" applyFill="1" applyBorder="1" applyAlignment="1">
      <alignment horizont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8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justify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2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103095</xdr:rowOff>
    </xdr:from>
    <xdr:to>
      <xdr:col>6</xdr:col>
      <xdr:colOff>0</xdr:colOff>
      <xdr:row>3</xdr:row>
      <xdr:rowOff>150720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72475" y="103095"/>
          <a:ext cx="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0</xdr:row>
      <xdr:rowOff>71067</xdr:rowOff>
    </xdr:from>
    <xdr:to>
      <xdr:col>6</xdr:col>
      <xdr:colOff>0</xdr:colOff>
      <xdr:row>4</xdr:row>
      <xdr:rowOff>2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7361" y="71067"/>
          <a:ext cx="868457" cy="652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18</xdr:col>
      <xdr:colOff>152400</xdr:colOff>
      <xdr:row>139</xdr:row>
      <xdr:rowOff>133350</xdr:rowOff>
    </xdr:to>
    <xdr:pic>
      <xdr:nvPicPr>
        <xdr:cNvPr id="6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65141475"/>
          <a:ext cx="24269700" cy="36452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R154"/>
  <sheetViews>
    <sheetView tabSelected="1" topLeftCell="A10" zoomScale="70" zoomScaleNormal="70" workbookViewId="0">
      <selection activeCell="H13" sqref="H13"/>
    </sheetView>
  </sheetViews>
  <sheetFormatPr defaultRowHeight="14.25" x14ac:dyDescent="0.2"/>
  <cols>
    <col min="1" max="1" width="11.28515625" style="1" customWidth="1"/>
    <col min="2" max="2" width="85.85546875" style="1" customWidth="1"/>
    <col min="3" max="3" width="11.140625" style="1" customWidth="1"/>
    <col min="4" max="4" width="10.42578125" style="1" customWidth="1"/>
    <col min="5" max="5" width="22" style="1" customWidth="1"/>
    <col min="6" max="6" width="21.28515625" style="1" customWidth="1"/>
    <col min="7" max="7" width="22.42578125" style="1" customWidth="1"/>
    <col min="8" max="8" width="20.5703125" style="1" customWidth="1"/>
    <col min="9" max="9" width="21.140625" style="1" customWidth="1"/>
    <col min="10" max="10" width="20.140625" style="1" customWidth="1"/>
    <col min="11" max="11" width="19.5703125" style="1" customWidth="1"/>
    <col min="12" max="12" width="19.7109375" style="1" customWidth="1"/>
    <col min="13" max="13" width="19.5703125" style="1" customWidth="1"/>
    <col min="14" max="14" width="18.5703125" style="1" customWidth="1"/>
    <col min="15" max="15" width="14.85546875" style="1" customWidth="1"/>
    <col min="16" max="16" width="13" style="1" customWidth="1"/>
    <col min="17" max="17" width="12.28515625" style="1" customWidth="1"/>
    <col min="18" max="16384" width="9.140625" style="1"/>
  </cols>
  <sheetData>
    <row r="1" spans="1:18" ht="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8" ht="15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8" ht="1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8" ht="15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8" ht="18.75" x14ac:dyDescent="0.3">
      <c r="A5" s="17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18" ht="18.75" x14ac:dyDescent="0.3">
      <c r="A6" s="17" t="s">
        <v>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8" ht="27" customHeight="1" x14ac:dyDescent="0.2">
      <c r="A7" s="23" t="s">
        <v>19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1:18" ht="39.75" customHeight="1" x14ac:dyDescent="0.2">
      <c r="A8" s="18" t="s">
        <v>20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3"/>
    </row>
    <row r="9" spans="1:18" ht="46.5" customHeight="1" x14ac:dyDescent="0.2">
      <c r="A9" s="24" t="s">
        <v>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6"/>
    </row>
    <row r="10" spans="1:18" ht="39.75" customHeight="1" x14ac:dyDescent="0.2">
      <c r="A10" s="27" t="s">
        <v>1</v>
      </c>
      <c r="B10" s="27" t="s">
        <v>16</v>
      </c>
      <c r="C10" s="27" t="s">
        <v>2</v>
      </c>
      <c r="D10" s="27" t="s">
        <v>14</v>
      </c>
      <c r="E10" s="28" t="s">
        <v>28</v>
      </c>
      <c r="F10" s="29"/>
      <c r="G10" s="28" t="s">
        <v>30</v>
      </c>
      <c r="H10" s="29"/>
      <c r="I10" s="28" t="s">
        <v>32</v>
      </c>
      <c r="J10" s="29"/>
      <c r="K10" s="28" t="s">
        <v>34</v>
      </c>
      <c r="L10" s="29"/>
      <c r="M10" s="28" t="s">
        <v>8</v>
      </c>
      <c r="N10" s="30"/>
      <c r="O10" s="30"/>
      <c r="P10" s="30"/>
      <c r="Q10" s="29"/>
    </row>
    <row r="11" spans="1:18" ht="32.25" customHeight="1" x14ac:dyDescent="0.2">
      <c r="A11" s="31"/>
      <c r="B11" s="31"/>
      <c r="C11" s="31"/>
      <c r="D11" s="31"/>
      <c r="E11" s="28" t="s">
        <v>29</v>
      </c>
      <c r="F11" s="29"/>
      <c r="G11" s="28" t="s">
        <v>31</v>
      </c>
      <c r="H11" s="29"/>
      <c r="I11" s="28" t="s">
        <v>33</v>
      </c>
      <c r="J11" s="29"/>
      <c r="K11" s="28" t="s">
        <v>35</v>
      </c>
      <c r="L11" s="29"/>
      <c r="M11" s="28" t="s">
        <v>13</v>
      </c>
      <c r="N11" s="30"/>
      <c r="O11" s="30"/>
      <c r="P11" s="30"/>
      <c r="Q11" s="29"/>
    </row>
    <row r="12" spans="1:18" ht="49.5" customHeight="1" x14ac:dyDescent="0.2">
      <c r="A12" s="32"/>
      <c r="B12" s="32"/>
      <c r="C12" s="32"/>
      <c r="D12" s="32"/>
      <c r="E12" s="33" t="s">
        <v>4</v>
      </c>
      <c r="F12" s="33" t="s">
        <v>3</v>
      </c>
      <c r="G12" s="33" t="s">
        <v>4</v>
      </c>
      <c r="H12" s="33" t="s">
        <v>3</v>
      </c>
      <c r="I12" s="33" t="s">
        <v>4</v>
      </c>
      <c r="J12" s="33" t="s">
        <v>3</v>
      </c>
      <c r="K12" s="33" t="s">
        <v>4</v>
      </c>
      <c r="L12" s="33" t="s">
        <v>3</v>
      </c>
      <c r="M12" s="33" t="s">
        <v>9</v>
      </c>
      <c r="N12" s="33" t="s">
        <v>15</v>
      </c>
      <c r="O12" s="33" t="s">
        <v>10</v>
      </c>
      <c r="P12" s="33" t="s">
        <v>11</v>
      </c>
      <c r="Q12" s="33" t="s">
        <v>12</v>
      </c>
    </row>
    <row r="13" spans="1:18" ht="68.25" customHeight="1" x14ac:dyDescent="0.2">
      <c r="A13" s="19">
        <v>1</v>
      </c>
      <c r="B13" s="20" t="s">
        <v>21</v>
      </c>
      <c r="C13" s="19" t="s">
        <v>27</v>
      </c>
      <c r="D13" s="19">
        <v>1000</v>
      </c>
      <c r="E13" s="34">
        <v>46.45</v>
      </c>
      <c r="F13" s="35">
        <f>$D13*E13</f>
        <v>46450</v>
      </c>
      <c r="G13" s="34">
        <v>44.5</v>
      </c>
      <c r="H13" s="35">
        <f t="shared" ref="H13" si="0">$D13*G13</f>
        <v>44500</v>
      </c>
      <c r="I13" s="34">
        <v>44.95</v>
      </c>
      <c r="J13" s="35">
        <f t="shared" ref="J13" si="1">$D13*I13</f>
        <v>44950</v>
      </c>
      <c r="K13" s="34">
        <v>50</v>
      </c>
      <c r="L13" s="35">
        <f t="shared" ref="L13" si="2">$D13*K13</f>
        <v>50000</v>
      </c>
      <c r="M13" s="34">
        <f>TRUNC(AVERAGE(E13,G13,I13,K13),2)</f>
        <v>46.47</v>
      </c>
      <c r="N13" s="34">
        <f>D13*M13</f>
        <v>46470</v>
      </c>
      <c r="O13" s="34">
        <f>STDEV(E13,G13,I13,K13)</f>
        <v>2.4934915279583358</v>
      </c>
      <c r="P13" s="36">
        <f>TRUNC(O13/M13*100)/100</f>
        <v>0.05</v>
      </c>
      <c r="Q13" s="37">
        <f>COUNTA(E13,G13,I13,K13)</f>
        <v>4</v>
      </c>
    </row>
    <row r="14" spans="1:18" ht="48.75" customHeight="1" x14ac:dyDescent="0.2">
      <c r="A14" s="27" t="s">
        <v>1</v>
      </c>
      <c r="B14" s="38" t="s">
        <v>16</v>
      </c>
      <c r="C14" s="27" t="s">
        <v>2</v>
      </c>
      <c r="D14" s="27" t="s">
        <v>14</v>
      </c>
      <c r="E14" s="28" t="s">
        <v>36</v>
      </c>
      <c r="F14" s="29"/>
      <c r="G14" s="28" t="s">
        <v>38</v>
      </c>
      <c r="H14" s="29"/>
      <c r="I14" s="28" t="s">
        <v>40</v>
      </c>
      <c r="J14" s="29"/>
      <c r="K14" s="28" t="s">
        <v>42</v>
      </c>
      <c r="L14" s="29"/>
      <c r="M14" s="28" t="s">
        <v>8</v>
      </c>
      <c r="N14" s="30"/>
      <c r="O14" s="30"/>
      <c r="P14" s="30"/>
      <c r="Q14" s="29"/>
    </row>
    <row r="15" spans="1:18" ht="33" customHeight="1" x14ac:dyDescent="0.2">
      <c r="A15" s="31"/>
      <c r="B15" s="38"/>
      <c r="C15" s="31"/>
      <c r="D15" s="31"/>
      <c r="E15" s="28" t="s">
        <v>37</v>
      </c>
      <c r="F15" s="29"/>
      <c r="G15" s="28" t="s">
        <v>39</v>
      </c>
      <c r="H15" s="29"/>
      <c r="I15" s="28" t="s">
        <v>41</v>
      </c>
      <c r="J15" s="29"/>
      <c r="K15" s="28" t="s">
        <v>43</v>
      </c>
      <c r="L15" s="29"/>
      <c r="M15" s="28" t="s">
        <v>13</v>
      </c>
      <c r="N15" s="30"/>
      <c r="O15" s="30"/>
      <c r="P15" s="30"/>
      <c r="Q15" s="29"/>
    </row>
    <row r="16" spans="1:18" ht="47.25" customHeight="1" x14ac:dyDescent="0.2">
      <c r="A16" s="32"/>
      <c r="B16" s="38"/>
      <c r="C16" s="32"/>
      <c r="D16" s="32"/>
      <c r="E16" s="33" t="s">
        <v>4</v>
      </c>
      <c r="F16" s="33" t="s">
        <v>3</v>
      </c>
      <c r="G16" s="33" t="s">
        <v>4</v>
      </c>
      <c r="H16" s="33" t="s">
        <v>3</v>
      </c>
      <c r="I16" s="33" t="s">
        <v>4</v>
      </c>
      <c r="J16" s="33" t="s">
        <v>3</v>
      </c>
      <c r="K16" s="33" t="s">
        <v>4</v>
      </c>
      <c r="L16" s="33" t="s">
        <v>3</v>
      </c>
      <c r="M16" s="33" t="s">
        <v>9</v>
      </c>
      <c r="N16" s="33" t="s">
        <v>15</v>
      </c>
      <c r="O16" s="33" t="s">
        <v>10</v>
      </c>
      <c r="P16" s="33" t="s">
        <v>11</v>
      </c>
      <c r="Q16" s="33" t="s">
        <v>12</v>
      </c>
    </row>
    <row r="17" spans="1:17" ht="68.25" customHeight="1" x14ac:dyDescent="0.2">
      <c r="A17" s="19">
        <v>2</v>
      </c>
      <c r="B17" s="20" t="s">
        <v>82</v>
      </c>
      <c r="C17" s="19" t="s">
        <v>27</v>
      </c>
      <c r="D17" s="19">
        <v>1000</v>
      </c>
      <c r="E17" s="34">
        <v>66.63</v>
      </c>
      <c r="F17" s="35">
        <f>$D17*E17</f>
        <v>66630</v>
      </c>
      <c r="G17" s="34">
        <v>69.98</v>
      </c>
      <c r="H17" s="35">
        <f t="shared" ref="H17" si="3">$D17*G17</f>
        <v>69980</v>
      </c>
      <c r="I17" s="34">
        <v>72.77</v>
      </c>
      <c r="J17" s="35">
        <f t="shared" ref="J17" si="4">$D17*I17</f>
        <v>72770</v>
      </c>
      <c r="K17" s="34">
        <v>64.290000000000006</v>
      </c>
      <c r="L17" s="35">
        <f t="shared" ref="L17" si="5">$D17*K17</f>
        <v>64290.000000000007</v>
      </c>
      <c r="M17" s="34">
        <f>TRUNC(AVERAGE(E17,G17,I17,K17),2)</f>
        <v>68.41</v>
      </c>
      <c r="N17" s="34">
        <f>D17*M17</f>
        <v>68410</v>
      </c>
      <c r="O17" s="34">
        <f>STDEV(E17,G17,I17,K17)</f>
        <v>3.7245614954425594</v>
      </c>
      <c r="P17" s="36">
        <f>TRUNC(O17/M17*100)/100</f>
        <v>0.05</v>
      </c>
      <c r="Q17" s="37">
        <f>COUNTA(E17,G17,I17,K17)</f>
        <v>4</v>
      </c>
    </row>
    <row r="18" spans="1:17" ht="40.5" customHeight="1" x14ac:dyDescent="0.2">
      <c r="A18" s="27" t="s">
        <v>1</v>
      </c>
      <c r="B18" s="38" t="s">
        <v>16</v>
      </c>
      <c r="C18" s="27" t="s">
        <v>2</v>
      </c>
      <c r="D18" s="27" t="s">
        <v>14</v>
      </c>
      <c r="E18" s="28" t="s">
        <v>44</v>
      </c>
      <c r="F18" s="29"/>
      <c r="G18" s="28" t="s">
        <v>46</v>
      </c>
      <c r="H18" s="29"/>
      <c r="I18" s="28" t="s">
        <v>48</v>
      </c>
      <c r="J18" s="29"/>
      <c r="K18" s="28" t="s">
        <v>50</v>
      </c>
      <c r="L18" s="29"/>
      <c r="M18" s="28" t="s">
        <v>8</v>
      </c>
      <c r="N18" s="30"/>
      <c r="O18" s="30"/>
      <c r="P18" s="30"/>
      <c r="Q18" s="29"/>
    </row>
    <row r="19" spans="1:17" ht="32.25" customHeight="1" x14ac:dyDescent="0.2">
      <c r="A19" s="31"/>
      <c r="B19" s="38"/>
      <c r="C19" s="31"/>
      <c r="D19" s="31"/>
      <c r="E19" s="28" t="s">
        <v>45</v>
      </c>
      <c r="F19" s="29"/>
      <c r="G19" s="28" t="s">
        <v>47</v>
      </c>
      <c r="H19" s="29"/>
      <c r="I19" s="28" t="s">
        <v>49</v>
      </c>
      <c r="J19" s="29"/>
      <c r="K19" s="28" t="s">
        <v>51</v>
      </c>
      <c r="L19" s="29"/>
      <c r="M19" s="28" t="s">
        <v>13</v>
      </c>
      <c r="N19" s="30"/>
      <c r="O19" s="30"/>
      <c r="P19" s="30"/>
      <c r="Q19" s="29"/>
    </row>
    <row r="20" spans="1:17" ht="49.5" customHeight="1" x14ac:dyDescent="0.2">
      <c r="A20" s="32"/>
      <c r="B20" s="38"/>
      <c r="C20" s="32"/>
      <c r="D20" s="32"/>
      <c r="E20" s="33" t="s">
        <v>4</v>
      </c>
      <c r="F20" s="33" t="s">
        <v>3</v>
      </c>
      <c r="G20" s="33" t="s">
        <v>4</v>
      </c>
      <c r="H20" s="33" t="s">
        <v>3</v>
      </c>
      <c r="I20" s="33" t="s">
        <v>4</v>
      </c>
      <c r="J20" s="33" t="s">
        <v>3</v>
      </c>
      <c r="K20" s="33" t="s">
        <v>4</v>
      </c>
      <c r="L20" s="33" t="s">
        <v>3</v>
      </c>
      <c r="M20" s="33" t="s">
        <v>9</v>
      </c>
      <c r="N20" s="33" t="s">
        <v>15</v>
      </c>
      <c r="O20" s="33" t="s">
        <v>10</v>
      </c>
      <c r="P20" s="33" t="s">
        <v>11</v>
      </c>
      <c r="Q20" s="33" t="s">
        <v>12</v>
      </c>
    </row>
    <row r="21" spans="1:17" ht="41.25" customHeight="1" x14ac:dyDescent="0.2">
      <c r="A21" s="19">
        <v>3</v>
      </c>
      <c r="B21" s="20" t="s">
        <v>22</v>
      </c>
      <c r="C21" s="19" t="s">
        <v>27</v>
      </c>
      <c r="D21" s="19">
        <v>1000</v>
      </c>
      <c r="E21" s="34">
        <v>8</v>
      </c>
      <c r="F21" s="35">
        <f>$D21*E21</f>
        <v>8000</v>
      </c>
      <c r="G21" s="34">
        <v>9</v>
      </c>
      <c r="H21" s="35">
        <f t="shared" ref="H21:J21" si="6">$D21*G21</f>
        <v>9000</v>
      </c>
      <c r="I21" s="34">
        <v>10</v>
      </c>
      <c r="J21" s="35">
        <f t="shared" si="6"/>
        <v>10000</v>
      </c>
      <c r="K21" s="34">
        <v>8</v>
      </c>
      <c r="L21" s="35">
        <f t="shared" ref="L21" si="7">$D21*K21</f>
        <v>8000</v>
      </c>
      <c r="M21" s="34">
        <f>TRUNC(AVERAGE(E21,G21,I21,K21),2)</f>
        <v>8.75</v>
      </c>
      <c r="N21" s="34">
        <f>D21*M21</f>
        <v>8750</v>
      </c>
      <c r="O21" s="34">
        <f>STDEV(E21,G21,I21,K21)</f>
        <v>0.9574271077563381</v>
      </c>
      <c r="P21" s="36">
        <f>TRUNC(O21/M21*100)/100</f>
        <v>0.1</v>
      </c>
      <c r="Q21" s="37">
        <f>COUNTA(E21,G21,I21,K21)</f>
        <v>4</v>
      </c>
    </row>
    <row r="22" spans="1:17" ht="42.75" customHeight="1" x14ac:dyDescent="0.2">
      <c r="A22" s="27" t="s">
        <v>1</v>
      </c>
      <c r="B22" s="38" t="s">
        <v>16</v>
      </c>
      <c r="C22" s="27" t="s">
        <v>2</v>
      </c>
      <c r="D22" s="27" t="s">
        <v>14</v>
      </c>
      <c r="E22" s="28" t="s">
        <v>52</v>
      </c>
      <c r="F22" s="29"/>
      <c r="G22" s="28" t="s">
        <v>54</v>
      </c>
      <c r="H22" s="29"/>
      <c r="I22" s="28" t="s">
        <v>83</v>
      </c>
      <c r="J22" s="29"/>
      <c r="K22" s="28" t="s">
        <v>85</v>
      </c>
      <c r="L22" s="29"/>
      <c r="M22" s="28" t="s">
        <v>8</v>
      </c>
      <c r="N22" s="30"/>
      <c r="O22" s="30"/>
      <c r="P22" s="30"/>
      <c r="Q22" s="29"/>
    </row>
    <row r="23" spans="1:17" ht="34.5" customHeight="1" x14ac:dyDescent="0.2">
      <c r="A23" s="31"/>
      <c r="B23" s="38"/>
      <c r="C23" s="31"/>
      <c r="D23" s="31"/>
      <c r="E23" s="28" t="s">
        <v>53</v>
      </c>
      <c r="F23" s="29"/>
      <c r="G23" s="28" t="s">
        <v>17</v>
      </c>
      <c r="H23" s="29"/>
      <c r="I23" s="28" t="s">
        <v>84</v>
      </c>
      <c r="J23" s="29"/>
      <c r="K23" s="28" t="s">
        <v>86</v>
      </c>
      <c r="L23" s="29"/>
      <c r="M23" s="28" t="s">
        <v>13</v>
      </c>
      <c r="N23" s="30"/>
      <c r="O23" s="30"/>
      <c r="P23" s="30"/>
      <c r="Q23" s="29"/>
    </row>
    <row r="24" spans="1:17" ht="47.25" x14ac:dyDescent="0.2">
      <c r="A24" s="32"/>
      <c r="B24" s="38"/>
      <c r="C24" s="32"/>
      <c r="D24" s="32"/>
      <c r="E24" s="33" t="s">
        <v>4</v>
      </c>
      <c r="F24" s="33" t="s">
        <v>3</v>
      </c>
      <c r="G24" s="33" t="s">
        <v>4</v>
      </c>
      <c r="H24" s="33" t="s">
        <v>3</v>
      </c>
      <c r="I24" s="33" t="s">
        <v>4</v>
      </c>
      <c r="J24" s="33" t="s">
        <v>3</v>
      </c>
      <c r="K24" s="33" t="s">
        <v>4</v>
      </c>
      <c r="L24" s="33" t="s">
        <v>3</v>
      </c>
      <c r="M24" s="33" t="s">
        <v>9</v>
      </c>
      <c r="N24" s="33" t="s">
        <v>15</v>
      </c>
      <c r="O24" s="33" t="s">
        <v>10</v>
      </c>
      <c r="P24" s="33" t="s">
        <v>11</v>
      </c>
      <c r="Q24" s="33" t="s">
        <v>12</v>
      </c>
    </row>
    <row r="25" spans="1:17" ht="46.5" customHeight="1" x14ac:dyDescent="0.2">
      <c r="A25" s="19">
        <v>4</v>
      </c>
      <c r="B25" s="20" t="s">
        <v>24</v>
      </c>
      <c r="C25" s="19" t="s">
        <v>27</v>
      </c>
      <c r="D25" s="19">
        <v>1000</v>
      </c>
      <c r="E25" s="34">
        <v>35</v>
      </c>
      <c r="F25" s="35">
        <f>$D25*E25</f>
        <v>35000</v>
      </c>
      <c r="G25" s="34">
        <v>55</v>
      </c>
      <c r="H25" s="35">
        <f t="shared" ref="H25" si="8">$D25*G25</f>
        <v>55000</v>
      </c>
      <c r="I25" s="34">
        <v>43.78</v>
      </c>
      <c r="J25" s="35">
        <f t="shared" ref="J25" si="9">$D25*I25</f>
        <v>43780</v>
      </c>
      <c r="K25" s="34">
        <v>39.5</v>
      </c>
      <c r="L25" s="35">
        <f t="shared" ref="L25" si="10">$D25*K25</f>
        <v>39500</v>
      </c>
      <c r="M25" s="34">
        <f>TRUNC(AVERAGE(E25,G25,I25,K25),2)</f>
        <v>43.32</v>
      </c>
      <c r="N25" s="34">
        <f>D25*M25</f>
        <v>43320</v>
      </c>
      <c r="O25" s="34">
        <f>STDEV(E25,G25,I25,K25)</f>
        <v>8.5722186937416254</v>
      </c>
      <c r="P25" s="36">
        <f>TRUNC(O25/M25*100)/100</f>
        <v>0.19</v>
      </c>
      <c r="Q25" s="37">
        <f>COUNTA(E25,G25,I25,K25)</f>
        <v>4</v>
      </c>
    </row>
    <row r="26" spans="1:17" ht="51" customHeight="1" x14ac:dyDescent="0.2">
      <c r="A26" s="27" t="s">
        <v>1</v>
      </c>
      <c r="B26" s="38" t="s">
        <v>16</v>
      </c>
      <c r="C26" s="27" t="s">
        <v>2</v>
      </c>
      <c r="D26" s="27" t="s">
        <v>14</v>
      </c>
      <c r="E26" s="28" t="s">
        <v>55</v>
      </c>
      <c r="F26" s="29"/>
      <c r="G26" s="28" t="s">
        <v>56</v>
      </c>
      <c r="H26" s="29"/>
      <c r="I26" s="28" t="s">
        <v>58</v>
      </c>
      <c r="J26" s="29"/>
      <c r="K26" s="28" t="s">
        <v>60</v>
      </c>
      <c r="L26" s="29"/>
      <c r="M26" s="28" t="s">
        <v>8</v>
      </c>
      <c r="N26" s="30"/>
      <c r="O26" s="30"/>
      <c r="P26" s="30"/>
      <c r="Q26" s="29"/>
    </row>
    <row r="27" spans="1:17" ht="34.5" customHeight="1" x14ac:dyDescent="0.2">
      <c r="A27" s="31"/>
      <c r="B27" s="38"/>
      <c r="C27" s="31"/>
      <c r="D27" s="31"/>
      <c r="E27" s="28" t="s">
        <v>39</v>
      </c>
      <c r="F27" s="29"/>
      <c r="G27" s="28" t="s">
        <v>57</v>
      </c>
      <c r="H27" s="29"/>
      <c r="I27" s="28" t="s">
        <v>59</v>
      </c>
      <c r="J27" s="29"/>
      <c r="K27" s="28" t="s">
        <v>61</v>
      </c>
      <c r="L27" s="29"/>
      <c r="M27" s="28" t="s">
        <v>13</v>
      </c>
      <c r="N27" s="30"/>
      <c r="O27" s="30"/>
      <c r="P27" s="30"/>
      <c r="Q27" s="29"/>
    </row>
    <row r="28" spans="1:17" ht="47.25" x14ac:dyDescent="0.2">
      <c r="A28" s="32"/>
      <c r="B28" s="38"/>
      <c r="C28" s="32"/>
      <c r="D28" s="32"/>
      <c r="E28" s="33" t="s">
        <v>4</v>
      </c>
      <c r="F28" s="33" t="s">
        <v>3</v>
      </c>
      <c r="G28" s="33" t="s">
        <v>4</v>
      </c>
      <c r="H28" s="33" t="s">
        <v>3</v>
      </c>
      <c r="I28" s="33" t="s">
        <v>4</v>
      </c>
      <c r="J28" s="33" t="s">
        <v>3</v>
      </c>
      <c r="K28" s="33" t="s">
        <v>4</v>
      </c>
      <c r="L28" s="33" t="s">
        <v>3</v>
      </c>
      <c r="M28" s="33" t="s">
        <v>9</v>
      </c>
      <c r="N28" s="33" t="s">
        <v>15</v>
      </c>
      <c r="O28" s="33" t="s">
        <v>10</v>
      </c>
      <c r="P28" s="33" t="s">
        <v>11</v>
      </c>
      <c r="Q28" s="33" t="s">
        <v>12</v>
      </c>
    </row>
    <row r="29" spans="1:17" ht="113.25" customHeight="1" x14ac:dyDescent="0.2">
      <c r="A29" s="19">
        <v>5</v>
      </c>
      <c r="B29" s="20" t="s">
        <v>23</v>
      </c>
      <c r="C29" s="19" t="s">
        <v>27</v>
      </c>
      <c r="D29" s="19">
        <v>250</v>
      </c>
      <c r="E29" s="34">
        <v>69.94</v>
      </c>
      <c r="F29" s="35">
        <f>$D29*E29</f>
        <v>17485</v>
      </c>
      <c r="G29" s="34">
        <v>69.989999999999995</v>
      </c>
      <c r="H29" s="35">
        <f t="shared" ref="H29" si="11">$D29*G29</f>
        <v>17497.5</v>
      </c>
      <c r="I29" s="34">
        <v>70</v>
      </c>
      <c r="J29" s="35">
        <f t="shared" ref="J29" si="12">$D29*I29</f>
        <v>17500</v>
      </c>
      <c r="K29" s="34">
        <v>80</v>
      </c>
      <c r="L29" s="35">
        <f t="shared" ref="L29" si="13">$D29*K29</f>
        <v>20000</v>
      </c>
      <c r="M29" s="34">
        <f>TRUNC(AVERAGE(E29,G29,I29,K29),2)</f>
        <v>72.48</v>
      </c>
      <c r="N29" s="34">
        <f>D29*M29</f>
        <v>18120</v>
      </c>
      <c r="O29" s="34">
        <f>STDEV(E29,G29,I29,K29)</f>
        <v>5.0117353947177499</v>
      </c>
      <c r="P29" s="36">
        <v>0.25</v>
      </c>
      <c r="Q29" s="37"/>
    </row>
    <row r="30" spans="1:17" ht="48" customHeight="1" x14ac:dyDescent="0.2">
      <c r="A30" s="27" t="s">
        <v>1</v>
      </c>
      <c r="B30" s="38" t="s">
        <v>16</v>
      </c>
      <c r="C30" s="27" t="s">
        <v>2</v>
      </c>
      <c r="D30" s="27" t="s">
        <v>14</v>
      </c>
      <c r="E30" s="28" t="s">
        <v>62</v>
      </c>
      <c r="F30" s="29"/>
      <c r="G30" s="28" t="s">
        <v>64</v>
      </c>
      <c r="H30" s="29"/>
      <c r="I30" s="28" t="s">
        <v>66</v>
      </c>
      <c r="J30" s="29"/>
      <c r="K30" s="28" t="s">
        <v>68</v>
      </c>
      <c r="L30" s="29"/>
      <c r="M30" s="28" t="s">
        <v>8</v>
      </c>
      <c r="N30" s="30"/>
      <c r="O30" s="30"/>
      <c r="P30" s="30"/>
      <c r="Q30" s="29"/>
    </row>
    <row r="31" spans="1:17" ht="36" customHeight="1" x14ac:dyDescent="0.2">
      <c r="A31" s="31"/>
      <c r="B31" s="38"/>
      <c r="C31" s="31"/>
      <c r="D31" s="31"/>
      <c r="E31" s="28" t="s">
        <v>63</v>
      </c>
      <c r="F31" s="29"/>
      <c r="G31" s="28" t="s">
        <v>65</v>
      </c>
      <c r="H31" s="29"/>
      <c r="I31" s="28" t="s">
        <v>67</v>
      </c>
      <c r="J31" s="29"/>
      <c r="K31" s="28" t="s">
        <v>69</v>
      </c>
      <c r="L31" s="29"/>
      <c r="M31" s="28" t="s">
        <v>13</v>
      </c>
      <c r="N31" s="30"/>
      <c r="O31" s="30"/>
      <c r="P31" s="30"/>
      <c r="Q31" s="29"/>
    </row>
    <row r="32" spans="1:17" ht="50.25" customHeight="1" x14ac:dyDescent="0.2">
      <c r="A32" s="32"/>
      <c r="B32" s="38"/>
      <c r="C32" s="32"/>
      <c r="D32" s="32"/>
      <c r="E32" s="33" t="s">
        <v>4</v>
      </c>
      <c r="F32" s="33" t="s">
        <v>3</v>
      </c>
      <c r="G32" s="33" t="s">
        <v>4</v>
      </c>
      <c r="H32" s="33" t="s">
        <v>3</v>
      </c>
      <c r="I32" s="33" t="s">
        <v>4</v>
      </c>
      <c r="J32" s="33" t="s">
        <v>3</v>
      </c>
      <c r="K32" s="33" t="s">
        <v>4</v>
      </c>
      <c r="L32" s="33" t="s">
        <v>3</v>
      </c>
      <c r="M32" s="33" t="s">
        <v>9</v>
      </c>
      <c r="N32" s="33" t="s">
        <v>15</v>
      </c>
      <c r="O32" s="33" t="s">
        <v>10</v>
      </c>
      <c r="P32" s="33" t="s">
        <v>11</v>
      </c>
      <c r="Q32" s="33" t="s">
        <v>12</v>
      </c>
    </row>
    <row r="33" spans="1:17" ht="111.75" customHeight="1" x14ac:dyDescent="0.2">
      <c r="A33" s="19">
        <v>6</v>
      </c>
      <c r="B33" s="20" t="s">
        <v>25</v>
      </c>
      <c r="C33" s="19" t="s">
        <v>27</v>
      </c>
      <c r="D33" s="19">
        <v>250</v>
      </c>
      <c r="E33" s="34">
        <v>101.67</v>
      </c>
      <c r="F33" s="35">
        <f>$D33*E33</f>
        <v>25417.5</v>
      </c>
      <c r="G33" s="34">
        <v>123</v>
      </c>
      <c r="H33" s="35">
        <f t="shared" ref="H33" si="14">$D33*G33</f>
        <v>30750</v>
      </c>
      <c r="I33" s="34">
        <v>124.25</v>
      </c>
      <c r="J33" s="35">
        <f t="shared" ref="J33" si="15">$D33*I33</f>
        <v>31062.5</v>
      </c>
      <c r="K33" s="34">
        <v>160</v>
      </c>
      <c r="L33" s="35">
        <f t="shared" ref="L33" si="16">$D33*K33</f>
        <v>40000</v>
      </c>
      <c r="M33" s="34">
        <f>TRUNC(AVERAGE(E33,G33,I33,K33),2)</f>
        <v>127.23</v>
      </c>
      <c r="N33" s="34">
        <f>D33*M33</f>
        <v>31807.5</v>
      </c>
      <c r="O33" s="34">
        <f>STDEV(E33,G33,I33,K33)</f>
        <v>24.179604352980338</v>
      </c>
      <c r="P33" s="36">
        <f>TRUNC(O33/M33*100)/100</f>
        <v>0.19</v>
      </c>
      <c r="Q33" s="37">
        <f>COUNTA(E33,G33,I33,K33)</f>
        <v>4</v>
      </c>
    </row>
    <row r="34" spans="1:17" ht="48.75" customHeight="1" x14ac:dyDescent="0.2">
      <c r="A34" s="27" t="s">
        <v>1</v>
      </c>
      <c r="B34" s="38" t="s">
        <v>16</v>
      </c>
      <c r="C34" s="27" t="s">
        <v>2</v>
      </c>
      <c r="D34" s="27" t="s">
        <v>14</v>
      </c>
      <c r="E34" s="28" t="s">
        <v>70</v>
      </c>
      <c r="F34" s="29"/>
      <c r="G34" s="28" t="s">
        <v>72</v>
      </c>
      <c r="H34" s="29"/>
      <c r="I34" s="28" t="s">
        <v>73</v>
      </c>
      <c r="J34" s="29"/>
      <c r="K34" s="28" t="s">
        <v>75</v>
      </c>
      <c r="L34" s="29"/>
      <c r="M34" s="28" t="s">
        <v>8</v>
      </c>
      <c r="N34" s="30"/>
      <c r="O34" s="30"/>
      <c r="P34" s="30"/>
      <c r="Q34" s="29"/>
    </row>
    <row r="35" spans="1:17" ht="33" customHeight="1" x14ac:dyDescent="0.2">
      <c r="A35" s="31"/>
      <c r="B35" s="38"/>
      <c r="C35" s="31"/>
      <c r="D35" s="31"/>
      <c r="E35" s="28" t="s">
        <v>71</v>
      </c>
      <c r="F35" s="29"/>
      <c r="G35" s="28" t="s">
        <v>39</v>
      </c>
      <c r="H35" s="29"/>
      <c r="I35" s="28" t="s">
        <v>74</v>
      </c>
      <c r="J35" s="29"/>
      <c r="K35" s="28" t="s">
        <v>76</v>
      </c>
      <c r="L35" s="29"/>
      <c r="M35" s="28" t="s">
        <v>13</v>
      </c>
      <c r="N35" s="30"/>
      <c r="O35" s="30"/>
      <c r="P35" s="30"/>
      <c r="Q35" s="29"/>
    </row>
    <row r="36" spans="1:17" ht="50.25" customHeight="1" x14ac:dyDescent="0.2">
      <c r="A36" s="32"/>
      <c r="B36" s="38"/>
      <c r="C36" s="32"/>
      <c r="D36" s="32"/>
      <c r="E36" s="33" t="s">
        <v>4</v>
      </c>
      <c r="F36" s="33" t="s">
        <v>3</v>
      </c>
      <c r="G36" s="33" t="s">
        <v>4</v>
      </c>
      <c r="H36" s="33" t="s">
        <v>3</v>
      </c>
      <c r="I36" s="33" t="s">
        <v>4</v>
      </c>
      <c r="J36" s="33" t="s">
        <v>3</v>
      </c>
      <c r="K36" s="33" t="s">
        <v>4</v>
      </c>
      <c r="L36" s="33" t="s">
        <v>3</v>
      </c>
      <c r="M36" s="33" t="s">
        <v>9</v>
      </c>
      <c r="N36" s="33" t="s">
        <v>15</v>
      </c>
      <c r="O36" s="33" t="s">
        <v>10</v>
      </c>
      <c r="P36" s="33" t="s">
        <v>11</v>
      </c>
      <c r="Q36" s="33" t="s">
        <v>12</v>
      </c>
    </row>
    <row r="37" spans="1:17" ht="116.25" customHeight="1" x14ac:dyDescent="0.2">
      <c r="A37" s="19">
        <v>7</v>
      </c>
      <c r="B37" s="20" t="s">
        <v>26</v>
      </c>
      <c r="C37" s="19" t="s">
        <v>27</v>
      </c>
      <c r="D37" s="19">
        <v>250</v>
      </c>
      <c r="E37" s="34">
        <v>239.99</v>
      </c>
      <c r="F37" s="35">
        <f>$D37*E37</f>
        <v>59997.5</v>
      </c>
      <c r="G37" s="34">
        <v>239.98</v>
      </c>
      <c r="H37" s="35">
        <f t="shared" ref="H37" si="17">$D37*G37</f>
        <v>59995</v>
      </c>
      <c r="I37" s="34">
        <v>300</v>
      </c>
      <c r="J37" s="35">
        <f t="shared" ref="J37" si="18">$D37*I37</f>
        <v>75000</v>
      </c>
      <c r="K37" s="34">
        <v>239.99</v>
      </c>
      <c r="L37" s="35">
        <f t="shared" ref="L37" si="19">$D37*K37</f>
        <v>59997.5</v>
      </c>
      <c r="M37" s="34">
        <f>TRUNC(AVERAGE(E37,G37,I37,K37),2)</f>
        <v>254.99</v>
      </c>
      <c r="N37" s="34">
        <f>D37*M37</f>
        <v>63747.5</v>
      </c>
      <c r="O37" s="34">
        <f>STDEV(E37,G37,I37,K37)</f>
        <v>30.006667036954703</v>
      </c>
      <c r="P37" s="36">
        <f>TRUNC(O37/M37*100)/100</f>
        <v>0.11</v>
      </c>
      <c r="Q37" s="37">
        <f>COUNTA(E37,G37,I37,K37)</f>
        <v>4</v>
      </c>
    </row>
    <row r="38" spans="1:17" ht="48" customHeight="1" x14ac:dyDescent="0.2">
      <c r="A38" s="27" t="s">
        <v>1</v>
      </c>
      <c r="B38" s="38" t="s">
        <v>16</v>
      </c>
      <c r="C38" s="27" t="s">
        <v>2</v>
      </c>
      <c r="D38" s="27" t="s">
        <v>14</v>
      </c>
      <c r="E38" s="28" t="s">
        <v>87</v>
      </c>
      <c r="F38" s="29"/>
      <c r="G38" s="28" t="s">
        <v>77</v>
      </c>
      <c r="H38" s="29"/>
      <c r="I38" s="28" t="s">
        <v>89</v>
      </c>
      <c r="J38" s="29"/>
      <c r="K38" s="28" t="s">
        <v>91</v>
      </c>
      <c r="L38" s="29"/>
      <c r="M38" s="28" t="s">
        <v>8</v>
      </c>
      <c r="N38" s="30"/>
      <c r="O38" s="30"/>
      <c r="P38" s="30"/>
      <c r="Q38" s="29"/>
    </row>
    <row r="39" spans="1:17" ht="35.25" customHeight="1" x14ac:dyDescent="0.2">
      <c r="A39" s="31"/>
      <c r="B39" s="38"/>
      <c r="C39" s="31"/>
      <c r="D39" s="31"/>
      <c r="E39" s="28" t="s">
        <v>88</v>
      </c>
      <c r="F39" s="29"/>
      <c r="G39" s="28" t="s">
        <v>78</v>
      </c>
      <c r="H39" s="29"/>
      <c r="I39" s="28" t="s">
        <v>90</v>
      </c>
      <c r="J39" s="29"/>
      <c r="K39" s="28" t="s">
        <v>92</v>
      </c>
      <c r="L39" s="29"/>
      <c r="M39" s="28" t="s">
        <v>13</v>
      </c>
      <c r="N39" s="30"/>
      <c r="O39" s="30"/>
      <c r="P39" s="30"/>
      <c r="Q39" s="29"/>
    </row>
    <row r="40" spans="1:17" ht="49.5" customHeight="1" x14ac:dyDescent="0.2">
      <c r="A40" s="32"/>
      <c r="B40" s="38"/>
      <c r="C40" s="32"/>
      <c r="D40" s="32"/>
      <c r="E40" s="33" t="s">
        <v>4</v>
      </c>
      <c r="F40" s="33" t="s">
        <v>3</v>
      </c>
      <c r="G40" s="33" t="s">
        <v>4</v>
      </c>
      <c r="H40" s="33" t="s">
        <v>3</v>
      </c>
      <c r="I40" s="33" t="s">
        <v>4</v>
      </c>
      <c r="J40" s="33" t="s">
        <v>3</v>
      </c>
      <c r="K40" s="33" t="s">
        <v>4</v>
      </c>
      <c r="L40" s="33" t="s">
        <v>3</v>
      </c>
      <c r="M40" s="33" t="s">
        <v>9</v>
      </c>
      <c r="N40" s="33" t="s">
        <v>15</v>
      </c>
      <c r="O40" s="33" t="s">
        <v>10</v>
      </c>
      <c r="P40" s="33" t="s">
        <v>11</v>
      </c>
      <c r="Q40" s="33" t="s">
        <v>12</v>
      </c>
    </row>
    <row r="41" spans="1:17" ht="149.25" customHeight="1" x14ac:dyDescent="0.2">
      <c r="A41" s="19">
        <v>8</v>
      </c>
      <c r="B41" s="20" t="s">
        <v>79</v>
      </c>
      <c r="C41" s="19" t="s">
        <v>27</v>
      </c>
      <c r="D41" s="19">
        <v>250</v>
      </c>
      <c r="E41" s="34">
        <v>134.9</v>
      </c>
      <c r="F41" s="35">
        <f>$D41*E41</f>
        <v>33725</v>
      </c>
      <c r="G41" s="34">
        <v>258.8</v>
      </c>
      <c r="H41" s="35">
        <f t="shared" ref="H41" si="20">$D41*G41</f>
        <v>64700</v>
      </c>
      <c r="I41" s="34">
        <v>197.85</v>
      </c>
      <c r="J41" s="35">
        <f t="shared" ref="J41" si="21">$D41*I41</f>
        <v>49462.5</v>
      </c>
      <c r="K41" s="34">
        <v>200</v>
      </c>
      <c r="L41" s="35">
        <f t="shared" ref="L41" si="22">$D41*K41</f>
        <v>50000</v>
      </c>
      <c r="M41" s="34">
        <f>TRUNC(AVERAGE(E41,G41,I41,K41),2)</f>
        <v>197.88</v>
      </c>
      <c r="N41" s="34">
        <f>D41*M41</f>
        <v>49470</v>
      </c>
      <c r="O41" s="34">
        <f>STDEV(E41,G41,I41,K41)</f>
        <v>50.603760976828553</v>
      </c>
      <c r="P41" s="36">
        <f>TRUNC(O41/M41*100)/100</f>
        <v>0.25</v>
      </c>
      <c r="Q41" s="37">
        <f>COUNTA(E41,G41,I41,K41)</f>
        <v>4</v>
      </c>
    </row>
    <row r="42" spans="1:17" ht="46.5" customHeight="1" x14ac:dyDescent="0.2">
      <c r="A42" s="27" t="s">
        <v>1</v>
      </c>
      <c r="B42" s="38" t="s">
        <v>16</v>
      </c>
      <c r="C42" s="27" t="s">
        <v>2</v>
      </c>
      <c r="D42" s="27" t="s">
        <v>14</v>
      </c>
      <c r="E42" s="28" t="s">
        <v>93</v>
      </c>
      <c r="F42" s="29"/>
      <c r="G42" s="28" t="s">
        <v>94</v>
      </c>
      <c r="H42" s="29"/>
      <c r="I42" s="28" t="s">
        <v>96</v>
      </c>
      <c r="J42" s="29"/>
      <c r="K42" s="28" t="s">
        <v>98</v>
      </c>
      <c r="L42" s="29"/>
      <c r="M42" s="28" t="s">
        <v>8</v>
      </c>
      <c r="N42" s="30"/>
      <c r="O42" s="30"/>
      <c r="P42" s="30"/>
      <c r="Q42" s="29"/>
    </row>
    <row r="43" spans="1:17" ht="36.75" customHeight="1" x14ac:dyDescent="0.2">
      <c r="A43" s="31"/>
      <c r="B43" s="38"/>
      <c r="C43" s="31"/>
      <c r="D43" s="31"/>
      <c r="E43" s="28" t="s">
        <v>101</v>
      </c>
      <c r="F43" s="29"/>
      <c r="G43" s="28" t="s">
        <v>95</v>
      </c>
      <c r="H43" s="29"/>
      <c r="I43" s="28" t="s">
        <v>97</v>
      </c>
      <c r="J43" s="29"/>
      <c r="K43" s="28" t="s">
        <v>99</v>
      </c>
      <c r="L43" s="29"/>
      <c r="M43" s="28" t="s">
        <v>13</v>
      </c>
      <c r="N43" s="30"/>
      <c r="O43" s="30"/>
      <c r="P43" s="30"/>
      <c r="Q43" s="29"/>
    </row>
    <row r="44" spans="1:17" ht="49.5" customHeight="1" x14ac:dyDescent="0.2">
      <c r="A44" s="32"/>
      <c r="B44" s="38"/>
      <c r="C44" s="32"/>
      <c r="D44" s="32"/>
      <c r="E44" s="33" t="s">
        <v>4</v>
      </c>
      <c r="F44" s="33" t="s">
        <v>3</v>
      </c>
      <c r="G44" s="33" t="s">
        <v>4</v>
      </c>
      <c r="H44" s="33" t="s">
        <v>3</v>
      </c>
      <c r="I44" s="33" t="s">
        <v>4</v>
      </c>
      <c r="J44" s="33" t="s">
        <v>3</v>
      </c>
      <c r="K44" s="33" t="s">
        <v>4</v>
      </c>
      <c r="L44" s="33" t="s">
        <v>3</v>
      </c>
      <c r="M44" s="33" t="s">
        <v>9</v>
      </c>
      <c r="N44" s="33" t="s">
        <v>15</v>
      </c>
      <c r="O44" s="33" t="s">
        <v>10</v>
      </c>
      <c r="P44" s="33" t="s">
        <v>11</v>
      </c>
      <c r="Q44" s="33" t="s">
        <v>12</v>
      </c>
    </row>
    <row r="45" spans="1:17" ht="151.5" customHeight="1" x14ac:dyDescent="0.2">
      <c r="A45" s="19">
        <v>9</v>
      </c>
      <c r="B45" s="20" t="s">
        <v>80</v>
      </c>
      <c r="C45" s="19" t="s">
        <v>27</v>
      </c>
      <c r="D45" s="19">
        <v>250</v>
      </c>
      <c r="E45" s="34">
        <v>350</v>
      </c>
      <c r="F45" s="35">
        <f>$D45*E45</f>
        <v>87500</v>
      </c>
      <c r="G45" s="34">
        <v>500</v>
      </c>
      <c r="H45" s="35">
        <f t="shared" ref="H45" si="23">$D45*G45</f>
        <v>125000</v>
      </c>
      <c r="I45" s="34">
        <v>505.5</v>
      </c>
      <c r="J45" s="35">
        <f t="shared" ref="J45" si="24">$D45*I45</f>
        <v>126375</v>
      </c>
      <c r="K45" s="34">
        <v>505.51</v>
      </c>
      <c r="L45" s="35">
        <f t="shared" ref="L45" si="25">$D45*K45</f>
        <v>126377.5</v>
      </c>
      <c r="M45" s="34">
        <f>TRUNC(AVERAGE(E45,G45,I45,K45),2)</f>
        <v>465.25</v>
      </c>
      <c r="N45" s="34">
        <f>D45*M45</f>
        <v>116312.5</v>
      </c>
      <c r="O45" s="34">
        <f>STDEV(E45,G45,I45,K45)</f>
        <v>76.878811721219009</v>
      </c>
      <c r="P45" s="36">
        <f>TRUNC(O45/M45*100)/100</f>
        <v>0.16</v>
      </c>
      <c r="Q45" s="37">
        <f>COUNTA(E45,G45,I45,K45)</f>
        <v>4</v>
      </c>
    </row>
    <row r="46" spans="1:17" ht="49.5" customHeight="1" x14ac:dyDescent="0.2">
      <c r="A46" s="27" t="s">
        <v>1</v>
      </c>
      <c r="B46" s="38" t="s">
        <v>16</v>
      </c>
      <c r="C46" s="27" t="s">
        <v>2</v>
      </c>
      <c r="D46" s="27" t="s">
        <v>14</v>
      </c>
      <c r="E46" s="28" t="s">
        <v>100</v>
      </c>
      <c r="F46" s="29"/>
      <c r="G46" s="28" t="s">
        <v>103</v>
      </c>
      <c r="H46" s="29"/>
      <c r="I46" s="28" t="s">
        <v>105</v>
      </c>
      <c r="J46" s="29"/>
      <c r="K46" s="28" t="s">
        <v>85</v>
      </c>
      <c r="L46" s="29"/>
      <c r="M46" s="28" t="s">
        <v>8</v>
      </c>
      <c r="N46" s="30"/>
      <c r="O46" s="30"/>
      <c r="P46" s="30"/>
      <c r="Q46" s="29"/>
    </row>
    <row r="47" spans="1:17" ht="34.5" customHeight="1" x14ac:dyDescent="0.2">
      <c r="A47" s="31"/>
      <c r="B47" s="38"/>
      <c r="C47" s="31"/>
      <c r="D47" s="31"/>
      <c r="E47" s="28" t="s">
        <v>102</v>
      </c>
      <c r="F47" s="29"/>
      <c r="G47" s="28" t="s">
        <v>104</v>
      </c>
      <c r="H47" s="29"/>
      <c r="I47" s="28" t="s">
        <v>106</v>
      </c>
      <c r="J47" s="29"/>
      <c r="K47" s="28" t="s">
        <v>86</v>
      </c>
      <c r="L47" s="29"/>
      <c r="M47" s="28" t="s">
        <v>13</v>
      </c>
      <c r="N47" s="30"/>
      <c r="O47" s="30"/>
      <c r="P47" s="30"/>
      <c r="Q47" s="29"/>
    </row>
    <row r="48" spans="1:17" ht="49.5" customHeight="1" x14ac:dyDescent="0.2">
      <c r="A48" s="32"/>
      <c r="B48" s="38"/>
      <c r="C48" s="32"/>
      <c r="D48" s="32"/>
      <c r="E48" s="33" t="s">
        <v>4</v>
      </c>
      <c r="F48" s="33" t="s">
        <v>3</v>
      </c>
      <c r="G48" s="33" t="s">
        <v>4</v>
      </c>
      <c r="H48" s="33" t="s">
        <v>3</v>
      </c>
      <c r="I48" s="33" t="s">
        <v>4</v>
      </c>
      <c r="J48" s="33" t="s">
        <v>3</v>
      </c>
      <c r="K48" s="33" t="s">
        <v>4</v>
      </c>
      <c r="L48" s="33" t="s">
        <v>3</v>
      </c>
      <c r="M48" s="33" t="s">
        <v>9</v>
      </c>
      <c r="N48" s="33" t="s">
        <v>15</v>
      </c>
      <c r="O48" s="33" t="s">
        <v>10</v>
      </c>
      <c r="P48" s="33" t="s">
        <v>11</v>
      </c>
      <c r="Q48" s="33" t="s">
        <v>12</v>
      </c>
    </row>
    <row r="49" spans="1:17" ht="150" customHeight="1" x14ac:dyDescent="0.2">
      <c r="A49" s="19">
        <v>10</v>
      </c>
      <c r="B49" s="20" t="s">
        <v>81</v>
      </c>
      <c r="C49" s="19" t="s">
        <v>27</v>
      </c>
      <c r="D49" s="19">
        <v>250</v>
      </c>
      <c r="E49" s="34"/>
      <c r="F49" s="35">
        <f>$D49*E49</f>
        <v>0</v>
      </c>
      <c r="G49" s="34">
        <v>400</v>
      </c>
      <c r="H49" s="35">
        <f t="shared" ref="H49" si="26">$D49*G49</f>
        <v>100000</v>
      </c>
      <c r="I49" s="34">
        <v>600</v>
      </c>
      <c r="J49" s="35">
        <f t="shared" ref="J49" si="27">$D49*I49</f>
        <v>150000</v>
      </c>
      <c r="K49" s="34">
        <v>570</v>
      </c>
      <c r="L49" s="35">
        <f t="shared" ref="L49" si="28">$D49*K49</f>
        <v>142500</v>
      </c>
      <c r="M49" s="34">
        <f>TRUNC(AVERAGE(E49,G49,I49,K49),2)</f>
        <v>523.33000000000004</v>
      </c>
      <c r="N49" s="34">
        <f>D49*M49</f>
        <v>130832.50000000001</v>
      </c>
      <c r="O49" s="34">
        <f>STDEV(E49,G49,I49,K49)</f>
        <v>107.85793124908949</v>
      </c>
      <c r="P49" s="36">
        <f>TRUNC(O49/M49*100)/100</f>
        <v>0.2</v>
      </c>
      <c r="Q49" s="37">
        <f>COUNTA(E49,G49,I49,K49)</f>
        <v>3</v>
      </c>
    </row>
    <row r="50" spans="1:17" ht="69" customHeight="1" x14ac:dyDescent="0.2">
      <c r="A50" s="27" t="s">
        <v>1</v>
      </c>
      <c r="B50" s="38" t="s">
        <v>16</v>
      </c>
      <c r="C50" s="27" t="s">
        <v>2</v>
      </c>
      <c r="D50" s="27" t="s">
        <v>14</v>
      </c>
      <c r="E50" s="28" t="s">
        <v>108</v>
      </c>
      <c r="F50" s="29"/>
      <c r="G50" s="28" t="s">
        <v>110</v>
      </c>
      <c r="H50" s="29"/>
      <c r="I50" s="28" t="s">
        <v>111</v>
      </c>
      <c r="J50" s="29"/>
      <c r="K50" s="28"/>
      <c r="L50" s="29"/>
      <c r="M50" s="28" t="s">
        <v>8</v>
      </c>
      <c r="N50" s="30"/>
      <c r="O50" s="30"/>
      <c r="P50" s="30"/>
      <c r="Q50" s="29"/>
    </row>
    <row r="51" spans="1:17" ht="33.75" customHeight="1" x14ac:dyDescent="0.2">
      <c r="A51" s="31"/>
      <c r="B51" s="38"/>
      <c r="C51" s="31"/>
      <c r="D51" s="31"/>
      <c r="E51" s="28" t="s">
        <v>109</v>
      </c>
      <c r="F51" s="29"/>
      <c r="G51" s="28" t="s">
        <v>78</v>
      </c>
      <c r="H51" s="29"/>
      <c r="I51" s="28" t="s">
        <v>112</v>
      </c>
      <c r="J51" s="29"/>
      <c r="K51" s="28"/>
      <c r="L51" s="29"/>
      <c r="M51" s="28" t="s">
        <v>13</v>
      </c>
      <c r="N51" s="30"/>
      <c r="O51" s="30"/>
      <c r="P51" s="30"/>
      <c r="Q51" s="29"/>
    </row>
    <row r="52" spans="1:17" ht="40.5" customHeight="1" x14ac:dyDescent="0.2">
      <c r="A52" s="32"/>
      <c r="B52" s="38"/>
      <c r="C52" s="32"/>
      <c r="D52" s="32"/>
      <c r="E52" s="33" t="s">
        <v>4</v>
      </c>
      <c r="F52" s="33" t="s">
        <v>3</v>
      </c>
      <c r="G52" s="33" t="s">
        <v>4</v>
      </c>
      <c r="H52" s="33" t="s">
        <v>3</v>
      </c>
      <c r="I52" s="33" t="s">
        <v>4</v>
      </c>
      <c r="J52" s="33" t="s">
        <v>3</v>
      </c>
      <c r="K52" s="33" t="s">
        <v>4</v>
      </c>
      <c r="L52" s="33" t="s">
        <v>3</v>
      </c>
      <c r="M52" s="33" t="s">
        <v>9</v>
      </c>
      <c r="N52" s="33" t="s">
        <v>15</v>
      </c>
      <c r="O52" s="33" t="s">
        <v>10</v>
      </c>
      <c r="P52" s="33" t="s">
        <v>11</v>
      </c>
      <c r="Q52" s="33" t="s">
        <v>12</v>
      </c>
    </row>
    <row r="53" spans="1:17" ht="134.25" customHeight="1" x14ac:dyDescent="0.2">
      <c r="A53" s="19">
        <v>11</v>
      </c>
      <c r="B53" s="20" t="s">
        <v>107</v>
      </c>
      <c r="C53" s="19" t="s">
        <v>27</v>
      </c>
      <c r="D53" s="19">
        <v>250</v>
      </c>
      <c r="E53" s="34">
        <v>75</v>
      </c>
      <c r="F53" s="35">
        <f>$D53*E53</f>
        <v>18750</v>
      </c>
      <c r="G53" s="34">
        <v>78.099999999999994</v>
      </c>
      <c r="H53" s="35">
        <f t="shared" ref="H53" si="29">$D53*G53</f>
        <v>19525</v>
      </c>
      <c r="I53" s="34">
        <v>79</v>
      </c>
      <c r="J53" s="35">
        <f t="shared" ref="J53" si="30">$D53*I53</f>
        <v>19750</v>
      </c>
      <c r="K53" s="34">
        <v>0</v>
      </c>
      <c r="L53" s="35">
        <f t="shared" ref="L53" si="31">$D53*K53</f>
        <v>0</v>
      </c>
      <c r="M53" s="34">
        <f>TRUNC(AVERAGE(E53,G53,I53),2)</f>
        <v>77.36</v>
      </c>
      <c r="N53" s="34">
        <f>D53*M53</f>
        <v>19340</v>
      </c>
      <c r="O53" s="34">
        <f>STDEV(E53,G53,I53)</f>
        <v>2.0984120980716177</v>
      </c>
      <c r="P53" s="36">
        <f>TRUNC(O53/M53*100)/100</f>
        <v>0.02</v>
      </c>
      <c r="Q53" s="37">
        <v>3</v>
      </c>
    </row>
    <row r="54" spans="1:17" ht="48" customHeight="1" x14ac:dyDescent="0.2">
      <c r="A54" s="39" t="s">
        <v>6</v>
      </c>
      <c r="B54" s="39"/>
      <c r="C54" s="39"/>
      <c r="D54" s="40"/>
      <c r="E54" s="41">
        <f>SUM(F49,F45,F41,F37,F33,F29,F25,F21,F17,F13,F53)</f>
        <v>398955</v>
      </c>
      <c r="F54" s="42"/>
      <c r="G54" s="41">
        <f>SUM(H49,H45,H41,H37,H33,H29,H25,H21,H17,H13,H53)</f>
        <v>595947.5</v>
      </c>
      <c r="H54" s="42"/>
      <c r="I54" s="41">
        <f>SUM(J49,J45,J41,J37,J33,J29,J25,J21,J17,J13,J53)</f>
        <v>640650</v>
      </c>
      <c r="J54" s="42"/>
      <c r="K54" s="41">
        <f>SUM(L49,L45,L41,L37,L33,L29,L25,L21,L17,L13,L53)</f>
        <v>600665</v>
      </c>
      <c r="L54" s="42"/>
      <c r="M54" s="41">
        <f>SUM(N49,N45,N41,N37,N33,N29,N25,N21,N17,N13,N53)</f>
        <v>596580</v>
      </c>
      <c r="N54" s="42"/>
      <c r="O54" s="43"/>
      <c r="P54" s="43"/>
      <c r="Q54" s="43"/>
    </row>
    <row r="55" spans="1:17" ht="49.5" customHeight="1" x14ac:dyDescent="0.2">
      <c r="A55" s="21" t="s">
        <v>18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</row>
    <row r="56" spans="1:17" ht="49.5" customHeight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</row>
    <row r="57" spans="1:17" ht="324.75" customHeight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</row>
    <row r="58" spans="1:17" ht="49.5" customHeight="1" x14ac:dyDescent="0.25">
      <c r="A58" s="4"/>
      <c r="B58" s="4"/>
      <c r="C58" s="3"/>
      <c r="D58" s="4"/>
      <c r="E58" s="4"/>
      <c r="F58" s="4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49.5" customHeight="1" x14ac:dyDescent="0.25">
      <c r="A59" s="4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ht="49.5" customHeight="1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17" ht="49.5" customHeight="1" x14ac:dyDescent="0.25">
      <c r="A61" s="10"/>
      <c r="B61" s="7"/>
      <c r="C61" s="7"/>
      <c r="D61" s="7"/>
      <c r="E61" s="7"/>
      <c r="F61" s="7"/>
      <c r="G61" s="7"/>
      <c r="H61" s="7"/>
      <c r="I61" s="7"/>
      <c r="J61" s="7"/>
      <c r="K61" s="8"/>
      <c r="L61" s="8"/>
      <c r="M61" s="7"/>
      <c r="N61" s="7"/>
      <c r="O61" s="7"/>
      <c r="P61" s="7"/>
      <c r="Q61" s="7"/>
    </row>
    <row r="62" spans="1:17" ht="49.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8"/>
      <c r="L62" s="8"/>
      <c r="M62" s="7"/>
      <c r="N62" s="7"/>
      <c r="O62" s="7"/>
      <c r="P62" s="7"/>
      <c r="Q62" s="7"/>
    </row>
    <row r="63" spans="1:17" ht="148.5" customHeight="1" x14ac:dyDescent="0.25">
      <c r="A63" s="7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2"/>
      <c r="N63" s="2"/>
      <c r="O63" s="2"/>
      <c r="P63" s="2"/>
      <c r="Q63" s="2"/>
    </row>
    <row r="64" spans="1:17" ht="36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2"/>
      <c r="N64" s="2"/>
      <c r="O64" s="2"/>
      <c r="P64" s="2"/>
      <c r="Q64" s="2"/>
    </row>
    <row r="65" spans="1:17" ht="8.25" customHeight="1" x14ac:dyDescent="0.25">
      <c r="A65" s="5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 spans="1:17" ht="210" customHeight="1" x14ac:dyDescent="0.25">
      <c r="A66" s="11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</row>
    <row r="67" spans="1:17" ht="173.25" customHeight="1" x14ac:dyDescent="0.25">
      <c r="A67" s="10"/>
      <c r="B67" s="9"/>
      <c r="C67" s="9"/>
      <c r="D67" s="9"/>
      <c r="E67" s="9"/>
      <c r="F67" s="9"/>
      <c r="G67" s="5"/>
      <c r="H67" s="5"/>
      <c r="I67" s="5"/>
      <c r="J67" s="5"/>
      <c r="K67" s="5"/>
      <c r="L67" s="5"/>
      <c r="M67" s="2"/>
      <c r="N67" s="2"/>
      <c r="O67" s="2"/>
      <c r="P67" s="2"/>
      <c r="Q67" s="2"/>
    </row>
    <row r="68" spans="1:17" ht="40.5" customHeight="1" x14ac:dyDescent="0.25">
      <c r="A68" s="9"/>
      <c r="B68" s="6"/>
      <c r="C68" s="6"/>
      <c r="D68" s="6"/>
      <c r="E68" s="6"/>
      <c r="F68" s="6"/>
    </row>
    <row r="69" spans="1:17" ht="22.5" customHeight="1" x14ac:dyDescent="0.25">
      <c r="A69" s="6"/>
      <c r="B69" s="6"/>
      <c r="C69" s="6"/>
      <c r="D69" s="6"/>
      <c r="E69" s="6"/>
      <c r="F69" s="6"/>
    </row>
    <row r="70" spans="1:17" ht="400.5" customHeight="1" x14ac:dyDescent="0.25">
      <c r="A70" s="6"/>
    </row>
    <row r="71" spans="1:17" ht="30.75" customHeight="1" x14ac:dyDescent="0.2"/>
    <row r="72" spans="1:17" ht="309.75" customHeight="1" x14ac:dyDescent="0.2"/>
    <row r="73" spans="1:17" ht="30" customHeight="1" x14ac:dyDescent="0.2"/>
    <row r="74" spans="1:17" ht="366.75" customHeight="1" x14ac:dyDescent="0.2"/>
    <row r="75" spans="1:17" ht="47.25" customHeight="1" x14ac:dyDescent="0.2"/>
    <row r="76" spans="1:17" ht="29.25" customHeight="1" x14ac:dyDescent="0.2"/>
    <row r="77" spans="1:17" ht="33.75" customHeight="1" x14ac:dyDescent="0.2"/>
    <row r="78" spans="1:17" ht="378.75" customHeight="1" x14ac:dyDescent="0.2"/>
    <row r="79" spans="1:17" ht="35.25" customHeight="1" x14ac:dyDescent="0.2"/>
    <row r="80" spans="1:17" ht="28.5" customHeight="1" x14ac:dyDescent="0.2"/>
    <row r="81" ht="32.25" customHeight="1" x14ac:dyDescent="0.2"/>
    <row r="82" ht="298.5" customHeight="1" x14ac:dyDescent="0.2"/>
    <row r="83" ht="64.5" customHeight="1" x14ac:dyDescent="0.2"/>
    <row r="84" ht="27" customHeight="1" x14ac:dyDescent="0.2"/>
    <row r="85" ht="33.75" customHeight="1" x14ac:dyDescent="0.2"/>
    <row r="86" ht="336.75" customHeight="1" x14ac:dyDescent="0.2"/>
    <row r="87" ht="38.25" customHeight="1" x14ac:dyDescent="0.2"/>
    <row r="88" ht="22.5" customHeight="1" x14ac:dyDescent="0.2"/>
    <row r="89" ht="32.25" customHeight="1" x14ac:dyDescent="0.2"/>
    <row r="90" ht="252" customHeight="1" x14ac:dyDescent="0.2"/>
    <row r="91" ht="41.25" customHeight="1" x14ac:dyDescent="0.2"/>
    <row r="92" ht="30" customHeight="1" x14ac:dyDescent="0.2"/>
    <row r="93" ht="33" customHeight="1" x14ac:dyDescent="0.2"/>
    <row r="94" ht="61.5" customHeight="1" x14ac:dyDescent="0.2"/>
    <row r="95" ht="36" customHeight="1" x14ac:dyDescent="0.2"/>
    <row r="96" ht="28.5" customHeight="1" x14ac:dyDescent="0.2"/>
    <row r="97" spans="1:17" ht="33.75" customHeight="1" x14ac:dyDescent="0.2"/>
    <row r="98" spans="1:17" ht="48" customHeight="1" x14ac:dyDescent="0.2"/>
    <row r="99" spans="1:17" ht="36.75" customHeight="1" x14ac:dyDescent="0.2"/>
    <row r="100" spans="1:17" ht="27.75" customHeight="1" x14ac:dyDescent="0.2"/>
    <row r="101" spans="1:17" ht="31.5" customHeight="1" x14ac:dyDescent="0.2"/>
    <row r="102" spans="1:17" ht="57.75" customHeight="1" x14ac:dyDescent="0.2"/>
    <row r="103" spans="1:17" ht="41.25" customHeight="1" x14ac:dyDescent="0.2"/>
    <row r="106" spans="1:17" ht="15" customHeight="1" x14ac:dyDescent="0.2"/>
    <row r="107" spans="1:17" s="12" customFormat="1" ht="1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s="12" customForma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s="12" customFormat="1" ht="28.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s="12" customForma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4" ht="15" customHeight="1" x14ac:dyDescent="0.2"/>
    <row r="115" ht="15" customHeight="1" x14ac:dyDescent="0.2"/>
    <row r="117" ht="54" customHeight="1" x14ac:dyDescent="0.2"/>
    <row r="118" ht="18.75" customHeight="1" x14ac:dyDescent="0.2"/>
    <row r="119" ht="21.75" customHeight="1" x14ac:dyDescent="0.2"/>
    <row r="120" ht="21.75" customHeight="1" x14ac:dyDescent="0.2"/>
    <row r="121" ht="21.75" customHeight="1" x14ac:dyDescent="0.2"/>
    <row r="122" ht="21.75" customHeight="1" x14ac:dyDescent="0.2"/>
    <row r="123" ht="21.75" customHeight="1" x14ac:dyDescent="0.2"/>
    <row r="124" ht="21.75" customHeight="1" x14ac:dyDescent="0.2"/>
    <row r="125" ht="41.25" customHeight="1" x14ac:dyDescent="0.2"/>
    <row r="126" ht="21.75" customHeight="1" x14ac:dyDescent="0.2"/>
    <row r="127" ht="21.75" customHeight="1" x14ac:dyDescent="0.2"/>
    <row r="128" ht="21.75" customHeight="1" x14ac:dyDescent="0.2"/>
    <row r="129" ht="21.75" customHeight="1" x14ac:dyDescent="0.2"/>
    <row r="130" ht="11.25" customHeight="1" x14ac:dyDescent="0.2"/>
    <row r="131" ht="21.75" customHeight="1" x14ac:dyDescent="0.2"/>
    <row r="132" ht="21.75" customHeight="1" x14ac:dyDescent="0.2"/>
    <row r="133" ht="21.75" customHeight="1" x14ac:dyDescent="0.2"/>
    <row r="134" ht="53.2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4" ht="15.75" customHeight="1" x14ac:dyDescent="0.2"/>
    <row r="153" ht="14.25" customHeight="1" x14ac:dyDescent="0.2"/>
    <row r="154" ht="14.25" customHeight="1" x14ac:dyDescent="0.2"/>
  </sheetData>
  <mergeCells count="168">
    <mergeCell ref="G54:H54"/>
    <mergeCell ref="K54:L54"/>
    <mergeCell ref="M42:Q42"/>
    <mergeCell ref="M43:Q43"/>
    <mergeCell ref="A46:A48"/>
    <mergeCell ref="B46:B48"/>
    <mergeCell ref="C46:C48"/>
    <mergeCell ref="D46:D48"/>
    <mergeCell ref="E46:F46"/>
    <mergeCell ref="G46:H46"/>
    <mergeCell ref="K46:L46"/>
    <mergeCell ref="M46:Q46"/>
    <mergeCell ref="E47:F47"/>
    <mergeCell ref="G47:H47"/>
    <mergeCell ref="K47:L47"/>
    <mergeCell ref="M47:Q47"/>
    <mergeCell ref="I43:J43"/>
    <mergeCell ref="I46:J46"/>
    <mergeCell ref="I47:J47"/>
    <mergeCell ref="I31:J31"/>
    <mergeCell ref="I34:J34"/>
    <mergeCell ref="I35:J35"/>
    <mergeCell ref="G27:H27"/>
    <mergeCell ref="G18:H18"/>
    <mergeCell ref="B10:B12"/>
    <mergeCell ref="E43:F43"/>
    <mergeCell ref="G43:H43"/>
    <mergeCell ref="K43:L43"/>
    <mergeCell ref="I38:J38"/>
    <mergeCell ref="I39:J39"/>
    <mergeCell ref="I42:J42"/>
    <mergeCell ref="I10:J10"/>
    <mergeCell ref="I11:J11"/>
    <mergeCell ref="I14:J14"/>
    <mergeCell ref="I15:J15"/>
    <mergeCell ref="I18:J18"/>
    <mergeCell ref="I19:J19"/>
    <mergeCell ref="I26:J26"/>
    <mergeCell ref="I27:J27"/>
    <mergeCell ref="I30:J30"/>
    <mergeCell ref="A55:Q57"/>
    <mergeCell ref="G38:H38"/>
    <mergeCell ref="K38:L38"/>
    <mergeCell ref="M38:Q38"/>
    <mergeCell ref="E39:F39"/>
    <mergeCell ref="G39:H39"/>
    <mergeCell ref="K39:L39"/>
    <mergeCell ref="M39:Q39"/>
    <mergeCell ref="A38:A40"/>
    <mergeCell ref="B38:B40"/>
    <mergeCell ref="C38:C40"/>
    <mergeCell ref="D38:D40"/>
    <mergeCell ref="E38:F38"/>
    <mergeCell ref="I54:J54"/>
    <mergeCell ref="A42:A44"/>
    <mergeCell ref="B42:B44"/>
    <mergeCell ref="C42:C44"/>
    <mergeCell ref="D42:D44"/>
    <mergeCell ref="E42:F42"/>
    <mergeCell ref="G42:H42"/>
    <mergeCell ref="K42:L42"/>
    <mergeCell ref="M54:N54"/>
    <mergeCell ref="O54:Q54"/>
    <mergeCell ref="A54:D54"/>
    <mergeCell ref="A30:A32"/>
    <mergeCell ref="B30:B32"/>
    <mergeCell ref="C30:C32"/>
    <mergeCell ref="D30:D32"/>
    <mergeCell ref="E30:F30"/>
    <mergeCell ref="G34:H34"/>
    <mergeCell ref="K34:L34"/>
    <mergeCell ref="M34:Q34"/>
    <mergeCell ref="D34:D36"/>
    <mergeCell ref="E34:F34"/>
    <mergeCell ref="G30:H30"/>
    <mergeCell ref="K30:L30"/>
    <mergeCell ref="M30:Q30"/>
    <mergeCell ref="E31:F31"/>
    <mergeCell ref="G31:H31"/>
    <mergeCell ref="K31:L31"/>
    <mergeCell ref="M31:Q31"/>
    <mergeCell ref="E35:F35"/>
    <mergeCell ref="G35:H35"/>
    <mergeCell ref="K35:L35"/>
    <mergeCell ref="M35:Q35"/>
    <mergeCell ref="A34:A36"/>
    <mergeCell ref="B34:B36"/>
    <mergeCell ref="C34:C36"/>
    <mergeCell ref="K27:L27"/>
    <mergeCell ref="M27:Q27"/>
    <mergeCell ref="A26:A28"/>
    <mergeCell ref="B26:B28"/>
    <mergeCell ref="C26:C28"/>
    <mergeCell ref="D26:D28"/>
    <mergeCell ref="E26:F26"/>
    <mergeCell ref="C22:C24"/>
    <mergeCell ref="D22:D24"/>
    <mergeCell ref="E22:F22"/>
    <mergeCell ref="E23:F23"/>
    <mergeCell ref="G26:H26"/>
    <mergeCell ref="K18:L18"/>
    <mergeCell ref="M18:Q18"/>
    <mergeCell ref="G22:H22"/>
    <mergeCell ref="I22:J22"/>
    <mergeCell ref="K22:L22"/>
    <mergeCell ref="M22:Q22"/>
    <mergeCell ref="G23:H23"/>
    <mergeCell ref="I23:J23"/>
    <mergeCell ref="K23:L23"/>
    <mergeCell ref="M23:Q23"/>
    <mergeCell ref="E54:F54"/>
    <mergeCell ref="K26:L26"/>
    <mergeCell ref="M26:Q26"/>
    <mergeCell ref="E27:F27"/>
    <mergeCell ref="A9:Q9"/>
    <mergeCell ref="A5:Q5"/>
    <mergeCell ref="A6:Q6"/>
    <mergeCell ref="A7:Q7"/>
    <mergeCell ref="A8:Q8"/>
    <mergeCell ref="K14:L14"/>
    <mergeCell ref="M14:Q14"/>
    <mergeCell ref="E15:F15"/>
    <mergeCell ref="G15:H15"/>
    <mergeCell ref="K15:L15"/>
    <mergeCell ref="M15:Q15"/>
    <mergeCell ref="E10:F10"/>
    <mergeCell ref="G11:H11"/>
    <mergeCell ref="G10:H10"/>
    <mergeCell ref="K10:L10"/>
    <mergeCell ref="M10:Q10"/>
    <mergeCell ref="E11:F11"/>
    <mergeCell ref="K11:L11"/>
    <mergeCell ref="M11:Q11"/>
    <mergeCell ref="A10:A12"/>
    <mergeCell ref="A60:Q60"/>
    <mergeCell ref="C10:C12"/>
    <mergeCell ref="D10:D12"/>
    <mergeCell ref="M19:Q19"/>
    <mergeCell ref="A14:A16"/>
    <mergeCell ref="B14:B16"/>
    <mergeCell ref="C14:C16"/>
    <mergeCell ref="D14:D16"/>
    <mergeCell ref="E19:F19"/>
    <mergeCell ref="B18:B20"/>
    <mergeCell ref="C18:C20"/>
    <mergeCell ref="D18:D20"/>
    <mergeCell ref="E18:F18"/>
    <mergeCell ref="E14:F14"/>
    <mergeCell ref="A18:A20"/>
    <mergeCell ref="G14:H14"/>
    <mergeCell ref="K19:L19"/>
    <mergeCell ref="G19:H19"/>
    <mergeCell ref="A22:A24"/>
    <mergeCell ref="B22:B24"/>
    <mergeCell ref="A50:A52"/>
    <mergeCell ref="B50:B52"/>
    <mergeCell ref="C50:C52"/>
    <mergeCell ref="D50:D52"/>
    <mergeCell ref="E50:F50"/>
    <mergeCell ref="G50:H50"/>
    <mergeCell ref="I50:J50"/>
    <mergeCell ref="K50:L50"/>
    <mergeCell ref="M50:Q50"/>
    <mergeCell ref="E51:F51"/>
    <mergeCell ref="G51:H51"/>
    <mergeCell ref="I51:J51"/>
    <mergeCell ref="K51:L51"/>
    <mergeCell ref="M51:Q51"/>
  </mergeCells>
  <conditionalFormatting sqref="P21">
    <cfRule type="cellIs" dxfId="120" priority="235" operator="lessThan">
      <formula>0.26</formula>
    </cfRule>
    <cfRule type="cellIs" dxfId="119" priority="236" operator="greaterThan">
      <formula>0.25</formula>
    </cfRule>
    <cfRule type="cellIs" dxfId="118" priority="237" operator="greaterThan">
      <formula>25</formula>
    </cfRule>
  </conditionalFormatting>
  <conditionalFormatting sqref="P21">
    <cfRule type="cellIs" dxfId="117" priority="232" operator="greaterThan">
      <formula>0.3</formula>
    </cfRule>
    <cfRule type="cellIs" dxfId="116" priority="233" operator="between">
      <formula>0.26</formula>
      <formula>0.3</formula>
    </cfRule>
    <cfRule type="cellIs" dxfId="115" priority="234" operator="between">
      <formula>26</formula>
      <formula>30</formula>
    </cfRule>
  </conditionalFormatting>
  <conditionalFormatting sqref="P21">
    <cfRule type="cellIs" dxfId="114" priority="238" operator="lessThan">
      <formula>#REF!</formula>
    </cfRule>
    <cfRule type="cellIs" dxfId="113" priority="239" operator="greaterThan">
      <formula>25</formula>
    </cfRule>
    <cfRule type="cellIs" dxfId="112" priority="240" operator="lessThan">
      <formula>0.22</formula>
    </cfRule>
    <cfRule type="cellIs" dxfId="111" priority="241" operator="lessThan">
      <formula>#REF!</formula>
    </cfRule>
    <cfRule type="cellIs" dxfId="110" priority="242" operator="lessThan">
      <formula>0.22</formula>
    </cfRule>
  </conditionalFormatting>
  <conditionalFormatting sqref="P17">
    <cfRule type="cellIs" dxfId="109" priority="213" operator="lessThan">
      <formula>0.26</formula>
    </cfRule>
    <cfRule type="cellIs" dxfId="108" priority="214" operator="greaterThan">
      <formula>0.25</formula>
    </cfRule>
    <cfRule type="cellIs" dxfId="107" priority="215" operator="greaterThan">
      <formula>25</formula>
    </cfRule>
  </conditionalFormatting>
  <conditionalFormatting sqref="P17">
    <cfRule type="cellIs" dxfId="106" priority="210" operator="greaterThan">
      <formula>0.3</formula>
    </cfRule>
    <cfRule type="cellIs" dxfId="105" priority="211" operator="between">
      <formula>0.26</formula>
      <formula>0.3</formula>
    </cfRule>
    <cfRule type="cellIs" dxfId="104" priority="212" operator="between">
      <formula>26</formula>
      <formula>30</formula>
    </cfRule>
  </conditionalFormatting>
  <conditionalFormatting sqref="P17">
    <cfRule type="cellIs" dxfId="103" priority="216" operator="lessThan">
      <formula>#REF!</formula>
    </cfRule>
    <cfRule type="cellIs" dxfId="102" priority="217" operator="greaterThan">
      <formula>25</formula>
    </cfRule>
    <cfRule type="cellIs" dxfId="101" priority="218" operator="lessThan">
      <formula>0.22</formula>
    </cfRule>
    <cfRule type="cellIs" dxfId="100" priority="219" operator="lessThan">
      <formula>#REF!</formula>
    </cfRule>
    <cfRule type="cellIs" dxfId="99" priority="220" operator="lessThan">
      <formula>0.22</formula>
    </cfRule>
  </conditionalFormatting>
  <conditionalFormatting sqref="P13">
    <cfRule type="cellIs" dxfId="98" priority="125" operator="lessThan">
      <formula>0.26</formula>
    </cfRule>
    <cfRule type="cellIs" dxfId="97" priority="126" operator="greaterThan">
      <formula>0.25</formula>
    </cfRule>
    <cfRule type="cellIs" dxfId="96" priority="127" operator="greaterThan">
      <formula>25</formula>
    </cfRule>
  </conditionalFormatting>
  <conditionalFormatting sqref="P13">
    <cfRule type="cellIs" dxfId="95" priority="122" operator="greaterThan">
      <formula>0.3</formula>
    </cfRule>
    <cfRule type="cellIs" dxfId="94" priority="123" operator="between">
      <formula>0.26</formula>
      <formula>0.3</formula>
    </cfRule>
    <cfRule type="cellIs" dxfId="93" priority="124" operator="between">
      <formula>26</formula>
      <formula>30</formula>
    </cfRule>
  </conditionalFormatting>
  <conditionalFormatting sqref="P13">
    <cfRule type="cellIs" dxfId="92" priority="128" operator="lessThan">
      <formula>#REF!</formula>
    </cfRule>
    <cfRule type="cellIs" dxfId="91" priority="129" operator="greaterThan">
      <formula>25</formula>
    </cfRule>
    <cfRule type="cellIs" dxfId="90" priority="130" operator="lessThan">
      <formula>0.22</formula>
    </cfRule>
    <cfRule type="cellIs" dxfId="89" priority="131" operator="lessThan">
      <formula>#REF!</formula>
    </cfRule>
    <cfRule type="cellIs" dxfId="88" priority="132" operator="lessThan">
      <formula>0.22</formula>
    </cfRule>
  </conditionalFormatting>
  <conditionalFormatting sqref="P25">
    <cfRule type="cellIs" dxfId="87" priority="114" operator="lessThan">
      <formula>0.26</formula>
    </cfRule>
    <cfRule type="cellIs" dxfId="86" priority="115" operator="greaterThan">
      <formula>0.25</formula>
    </cfRule>
    <cfRule type="cellIs" dxfId="85" priority="116" operator="greaterThan">
      <formula>25</formula>
    </cfRule>
  </conditionalFormatting>
  <conditionalFormatting sqref="P25">
    <cfRule type="cellIs" dxfId="84" priority="111" operator="greaterThan">
      <formula>0.3</formula>
    </cfRule>
    <cfRule type="cellIs" dxfId="83" priority="112" operator="between">
      <formula>0.26</formula>
      <formula>0.3</formula>
    </cfRule>
    <cfRule type="cellIs" dxfId="82" priority="113" operator="between">
      <formula>26</formula>
      <formula>30</formula>
    </cfRule>
  </conditionalFormatting>
  <conditionalFormatting sqref="P25">
    <cfRule type="cellIs" dxfId="81" priority="117" operator="lessThan">
      <formula>#REF!</formula>
    </cfRule>
    <cfRule type="cellIs" dxfId="80" priority="118" operator="greaterThan">
      <formula>25</formula>
    </cfRule>
    <cfRule type="cellIs" dxfId="79" priority="119" operator="lessThan">
      <formula>0.22</formula>
    </cfRule>
    <cfRule type="cellIs" dxfId="78" priority="120" operator="lessThan">
      <formula>#REF!</formula>
    </cfRule>
    <cfRule type="cellIs" dxfId="77" priority="121" operator="lessThan">
      <formula>0.22</formula>
    </cfRule>
  </conditionalFormatting>
  <conditionalFormatting sqref="P29">
    <cfRule type="cellIs" dxfId="76" priority="103" operator="lessThan">
      <formula>0.26</formula>
    </cfRule>
    <cfRule type="cellIs" dxfId="75" priority="104" operator="greaterThan">
      <formula>0.25</formula>
    </cfRule>
    <cfRule type="cellIs" dxfId="74" priority="105" operator="greaterThan">
      <formula>25</formula>
    </cfRule>
  </conditionalFormatting>
  <conditionalFormatting sqref="P29">
    <cfRule type="cellIs" dxfId="73" priority="100" operator="greaterThan">
      <formula>0.3</formula>
    </cfRule>
    <cfRule type="cellIs" dxfId="72" priority="101" operator="between">
      <formula>0.26</formula>
      <formula>0.3</formula>
    </cfRule>
    <cfRule type="cellIs" dxfId="71" priority="102" operator="between">
      <formula>26</formula>
      <formula>30</formula>
    </cfRule>
  </conditionalFormatting>
  <conditionalFormatting sqref="P29">
    <cfRule type="cellIs" dxfId="70" priority="106" operator="lessThan">
      <formula>#REF!</formula>
    </cfRule>
    <cfRule type="cellIs" dxfId="69" priority="107" operator="greaterThan">
      <formula>25</formula>
    </cfRule>
    <cfRule type="cellIs" dxfId="68" priority="108" operator="lessThan">
      <formula>0.22</formula>
    </cfRule>
    <cfRule type="cellIs" dxfId="67" priority="109" operator="lessThan">
      <formula>#REF!</formula>
    </cfRule>
    <cfRule type="cellIs" dxfId="66" priority="110" operator="lessThan">
      <formula>0.22</formula>
    </cfRule>
  </conditionalFormatting>
  <conditionalFormatting sqref="P33">
    <cfRule type="cellIs" dxfId="65" priority="92" operator="lessThan">
      <formula>0.26</formula>
    </cfRule>
    <cfRule type="cellIs" dxfId="64" priority="93" operator="greaterThan">
      <formula>0.25</formula>
    </cfRule>
    <cfRule type="cellIs" dxfId="63" priority="94" operator="greaterThan">
      <formula>25</formula>
    </cfRule>
  </conditionalFormatting>
  <conditionalFormatting sqref="P33">
    <cfRule type="cellIs" dxfId="62" priority="89" operator="greaterThan">
      <formula>0.3</formula>
    </cfRule>
    <cfRule type="cellIs" dxfId="61" priority="90" operator="between">
      <formula>0.26</formula>
      <formula>0.3</formula>
    </cfRule>
    <cfRule type="cellIs" dxfId="60" priority="91" operator="between">
      <formula>26</formula>
      <formula>30</formula>
    </cfRule>
  </conditionalFormatting>
  <conditionalFormatting sqref="P33">
    <cfRule type="cellIs" dxfId="59" priority="95" operator="lessThan">
      <formula>#REF!</formula>
    </cfRule>
    <cfRule type="cellIs" dxfId="58" priority="96" operator="greaterThan">
      <formula>25</formula>
    </cfRule>
    <cfRule type="cellIs" dxfId="57" priority="97" operator="lessThan">
      <formula>0.22</formula>
    </cfRule>
    <cfRule type="cellIs" dxfId="56" priority="98" operator="lessThan">
      <formula>#REF!</formula>
    </cfRule>
    <cfRule type="cellIs" dxfId="55" priority="99" operator="lessThan">
      <formula>0.22</formula>
    </cfRule>
  </conditionalFormatting>
  <conditionalFormatting sqref="P37">
    <cfRule type="cellIs" dxfId="54" priority="81" operator="lessThan">
      <formula>0.26</formula>
    </cfRule>
    <cfRule type="cellIs" dxfId="53" priority="82" operator="greaterThan">
      <formula>0.25</formula>
    </cfRule>
    <cfRule type="cellIs" dxfId="52" priority="83" operator="greaterThan">
      <formula>25</formula>
    </cfRule>
  </conditionalFormatting>
  <conditionalFormatting sqref="P37">
    <cfRule type="cellIs" dxfId="51" priority="78" operator="greaterThan">
      <formula>0.3</formula>
    </cfRule>
    <cfRule type="cellIs" dxfId="50" priority="79" operator="between">
      <formula>0.26</formula>
      <formula>0.3</formula>
    </cfRule>
    <cfRule type="cellIs" dxfId="49" priority="80" operator="between">
      <formula>26</formula>
      <formula>30</formula>
    </cfRule>
  </conditionalFormatting>
  <conditionalFormatting sqref="P37">
    <cfRule type="cellIs" dxfId="48" priority="84" operator="lessThan">
      <formula>#REF!</formula>
    </cfRule>
    <cfRule type="cellIs" dxfId="47" priority="85" operator="greaterThan">
      <formula>25</formula>
    </cfRule>
    <cfRule type="cellIs" dxfId="46" priority="86" operator="lessThan">
      <formula>0.22</formula>
    </cfRule>
    <cfRule type="cellIs" dxfId="45" priority="87" operator="lessThan">
      <formula>#REF!</formula>
    </cfRule>
    <cfRule type="cellIs" dxfId="44" priority="88" operator="lessThan">
      <formula>0.22</formula>
    </cfRule>
  </conditionalFormatting>
  <conditionalFormatting sqref="P41">
    <cfRule type="cellIs" dxfId="43" priority="59" operator="lessThan">
      <formula>0.26</formula>
    </cfRule>
    <cfRule type="cellIs" dxfId="42" priority="60" operator="greaterThan">
      <formula>0.25</formula>
    </cfRule>
    <cfRule type="cellIs" dxfId="41" priority="61" operator="greaterThan">
      <formula>25</formula>
    </cfRule>
  </conditionalFormatting>
  <conditionalFormatting sqref="P41">
    <cfRule type="cellIs" dxfId="40" priority="56" operator="greaterThan">
      <formula>0.3</formula>
    </cfRule>
    <cfRule type="cellIs" dxfId="39" priority="57" operator="between">
      <formula>0.26</formula>
      <formula>0.3</formula>
    </cfRule>
    <cfRule type="cellIs" dxfId="38" priority="58" operator="between">
      <formula>26</formula>
      <formula>30</formula>
    </cfRule>
  </conditionalFormatting>
  <conditionalFormatting sqref="P41">
    <cfRule type="cellIs" dxfId="37" priority="62" operator="lessThan">
      <formula>#REF!</formula>
    </cfRule>
    <cfRule type="cellIs" dxfId="36" priority="63" operator="greaterThan">
      <formula>25</formula>
    </cfRule>
    <cfRule type="cellIs" dxfId="35" priority="64" operator="lessThan">
      <formula>0.22</formula>
    </cfRule>
    <cfRule type="cellIs" dxfId="34" priority="65" operator="lessThan">
      <formula>#REF!</formula>
    </cfRule>
    <cfRule type="cellIs" dxfId="33" priority="66" operator="lessThan">
      <formula>0.22</formula>
    </cfRule>
  </conditionalFormatting>
  <conditionalFormatting sqref="P45">
    <cfRule type="cellIs" dxfId="32" priority="48" operator="lessThan">
      <formula>0.26</formula>
    </cfRule>
    <cfRule type="cellIs" dxfId="31" priority="49" operator="greaterThan">
      <formula>0.25</formula>
    </cfRule>
    <cfRule type="cellIs" dxfId="30" priority="50" operator="greaterThan">
      <formula>25</formula>
    </cfRule>
  </conditionalFormatting>
  <conditionalFormatting sqref="P45">
    <cfRule type="cellIs" dxfId="29" priority="45" operator="greaterThan">
      <formula>0.3</formula>
    </cfRule>
    <cfRule type="cellIs" dxfId="28" priority="46" operator="between">
      <formula>0.26</formula>
      <formula>0.3</formula>
    </cfRule>
    <cfRule type="cellIs" dxfId="27" priority="47" operator="between">
      <formula>26</formula>
      <formula>30</formula>
    </cfRule>
  </conditionalFormatting>
  <conditionalFormatting sqref="P45">
    <cfRule type="cellIs" dxfId="26" priority="51" operator="lessThan">
      <formula>#REF!</formula>
    </cfRule>
    <cfRule type="cellIs" dxfId="25" priority="52" operator="greaterThan">
      <formula>25</formula>
    </cfRule>
    <cfRule type="cellIs" dxfId="24" priority="53" operator="lessThan">
      <formula>0.22</formula>
    </cfRule>
    <cfRule type="cellIs" dxfId="23" priority="54" operator="lessThan">
      <formula>#REF!</formula>
    </cfRule>
    <cfRule type="cellIs" dxfId="22" priority="55" operator="lessThan">
      <formula>0.22</formula>
    </cfRule>
  </conditionalFormatting>
  <conditionalFormatting sqref="P49">
    <cfRule type="cellIs" dxfId="21" priority="37" operator="lessThan">
      <formula>0.26</formula>
    </cfRule>
    <cfRule type="cellIs" dxfId="20" priority="38" operator="greaterThan">
      <formula>0.25</formula>
    </cfRule>
    <cfRule type="cellIs" dxfId="19" priority="39" operator="greaterThan">
      <formula>25</formula>
    </cfRule>
  </conditionalFormatting>
  <conditionalFormatting sqref="P49">
    <cfRule type="cellIs" dxfId="18" priority="34" operator="greaterThan">
      <formula>0.3</formula>
    </cfRule>
    <cfRule type="cellIs" dxfId="17" priority="35" operator="between">
      <formula>0.26</formula>
      <formula>0.3</formula>
    </cfRule>
    <cfRule type="cellIs" dxfId="16" priority="36" operator="between">
      <formula>26</formula>
      <formula>30</formula>
    </cfRule>
  </conditionalFormatting>
  <conditionalFormatting sqref="P49">
    <cfRule type="cellIs" dxfId="15" priority="40" operator="lessThan">
      <formula>#REF!</formula>
    </cfRule>
    <cfRule type="cellIs" dxfId="14" priority="41" operator="greaterThan">
      <formula>25</formula>
    </cfRule>
    <cfRule type="cellIs" dxfId="13" priority="42" operator="lessThan">
      <formula>0.22</formula>
    </cfRule>
    <cfRule type="cellIs" dxfId="12" priority="43" operator="lessThan">
      <formula>#REF!</formula>
    </cfRule>
    <cfRule type="cellIs" dxfId="11" priority="44" operator="lessThan">
      <formula>0.22</formula>
    </cfRule>
  </conditionalFormatting>
  <conditionalFormatting sqref="P53">
    <cfRule type="cellIs" dxfId="10" priority="4" operator="lessThan">
      <formula>0.26</formula>
    </cfRule>
    <cfRule type="cellIs" dxfId="9" priority="5" operator="greaterThan">
      <formula>0.25</formula>
    </cfRule>
    <cfRule type="cellIs" dxfId="8" priority="6" operator="greaterThan">
      <formula>25</formula>
    </cfRule>
  </conditionalFormatting>
  <conditionalFormatting sqref="P53">
    <cfRule type="cellIs" dxfId="7" priority="1" operator="greaterThan">
      <formula>0.3</formula>
    </cfRule>
    <cfRule type="cellIs" dxfId="6" priority="2" operator="between">
      <formula>0.26</formula>
      <formula>0.3</formula>
    </cfRule>
    <cfRule type="cellIs" dxfId="5" priority="3" operator="between">
      <formula>26</formula>
      <formula>30</formula>
    </cfRule>
  </conditionalFormatting>
  <conditionalFormatting sqref="P53">
    <cfRule type="cellIs" dxfId="4" priority="7" operator="lessThan">
      <formula>#REF!</formula>
    </cfRule>
    <cfRule type="cellIs" dxfId="3" priority="8" operator="greaterThan">
      <formula>25</formula>
    </cfRule>
    <cfRule type="cellIs" dxfId="2" priority="9" operator="lessThan">
      <formula>0.22</formula>
    </cfRule>
    <cfRule type="cellIs" dxfId="1" priority="10" operator="lessThan">
      <formula>#REF!</formula>
    </cfRule>
    <cfRule type="cellIs" dxfId="0" priority="11" operator="lessThan">
      <formula>0.22</formula>
    </cfRule>
  </conditionalFormatting>
  <pageMargins left="0.7" right="0.7" top="0.75" bottom="0.75" header="0.3" footer="0.3"/>
  <pageSetup paperSize="9" scale="2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DE PREÇO </vt:lpstr>
    </vt:vector>
  </TitlesOfParts>
  <Company>Poder Judiciário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Tribunal de Justiça do Acre</dc:creator>
  <cp:lastModifiedBy>ssucin</cp:lastModifiedBy>
  <cp:lastPrinted>2022-12-22T15:09:48Z</cp:lastPrinted>
  <dcterms:created xsi:type="dcterms:W3CDTF">2013-12-27T21:48:39Z</dcterms:created>
  <dcterms:modified xsi:type="dcterms:W3CDTF">2022-12-22T15:10:21Z</dcterms:modified>
</cp:coreProperties>
</file>