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zenir.pinheiro\Desktop\GECTL Transitória\"/>
    </mc:Choice>
  </mc:AlternateContent>
  <bookViews>
    <workbookView xWindow="0" yWindow="0" windowWidth="17256" windowHeight="5832"/>
  </bookViews>
  <sheets>
    <sheet name="Anexo_1_Dem_Desp_Pessoal " sheetId="1" r:id="rId1"/>
  </sheets>
  <definedNames>
    <definedName name="_xlnm.Print_Area" localSheetId="0">'Anexo_1_Dem_Desp_Pessoal '!$A$1:$O$59</definedName>
    <definedName name="Planilha_1ÁreaTotal" localSheetId="0">#REF!</definedName>
    <definedName name="Planilha_1ÁreaTotal">#REF!</definedName>
    <definedName name="Planilha_1CabGráfico" localSheetId="0">#REF!</definedName>
    <definedName name="Planilha_1CabGráfico">#REF!</definedName>
    <definedName name="Planilha_1TítCols" localSheetId="0">#REF!</definedName>
    <definedName name="Planilha_1TítCols">#REF!</definedName>
    <definedName name="Planilha_1TítLins" localSheetId="0">#REF!</definedName>
    <definedName name="Planilha_1TítLins">#REF!</definedName>
    <definedName name="Planilha_2ÁreaTotal" localSheetId="0">#REF!</definedName>
    <definedName name="Planilha_2ÁreaTotal">#REF!</definedName>
    <definedName name="Planilha_2CabGráfico" localSheetId="0">#REF!</definedName>
    <definedName name="Planilha_2CabGráfico">#REF!</definedName>
    <definedName name="Planilha_2TítCols" localSheetId="0">#REF!</definedName>
    <definedName name="Planilha_2TítCols">#REF!</definedName>
    <definedName name="Planilha_2TítLins" localSheetId="0">#REF!</definedName>
    <definedName name="Planilha_2TítLins">#REF!</definedName>
    <definedName name="Planilha_3ÁreaTotal" localSheetId="0">#REF!</definedName>
    <definedName name="Planilha_3ÁreaTotal">#REF!</definedName>
    <definedName name="Planilha_3CabGráfico" localSheetId="0">#REF!</definedName>
    <definedName name="Planilha_3CabGráfico">#REF!</definedName>
    <definedName name="Planilha_3TítCols" localSheetId="0">#REF!</definedName>
    <definedName name="Planilha_3TítCols">#REF!</definedName>
    <definedName name="Planilha_3TítLins" localSheetId="0">#REF!</definedName>
    <definedName name="Planilha_3TítLins">#REF!</definedName>
    <definedName name="Planilha_4ÁreaTotal" localSheetId="0">#REF!</definedName>
    <definedName name="Planilha_4ÁreaTotal">#REF!</definedName>
    <definedName name="Planilha_4TítCols" localSheetId="0">#REF!</definedName>
    <definedName name="Planilha_4TítCols">#REF!</definedName>
  </definedNames>
  <calcPr calcId="162913"/>
  <extLst>
    <ext uri="GoogleSheetsCustomDataVersion1">
      <go:sheetsCustomData xmlns:go="http://customooxmlschemas.google.com/" r:id="rId7" roundtripDataSignature="AMtx7mgeZ5Mba7TI3GTl042WazNHWgsycQ=="/>
    </ext>
  </extLst>
</workbook>
</file>

<file path=xl/calcChain.xml><?xml version="1.0" encoding="utf-8"?>
<calcChain xmlns="http://schemas.openxmlformats.org/spreadsheetml/2006/main">
  <c r="O45" i="1" l="1"/>
  <c r="O44" i="1"/>
  <c r="N43" i="1"/>
  <c r="N44" i="1" s="1"/>
  <c r="N41" i="1"/>
  <c r="N34" i="1"/>
  <c r="N33" i="1"/>
  <c r="N32" i="1"/>
  <c r="N31" i="1"/>
  <c r="O30" i="1"/>
  <c r="M30" i="1"/>
  <c r="L30" i="1"/>
  <c r="K30" i="1"/>
  <c r="J30" i="1"/>
  <c r="I30" i="1"/>
  <c r="H30" i="1"/>
  <c r="G30" i="1"/>
  <c r="F30" i="1"/>
  <c r="E30" i="1"/>
  <c r="D30" i="1"/>
  <c r="C30" i="1"/>
  <c r="B30" i="1"/>
  <c r="N30" i="1" s="1"/>
  <c r="N29" i="1"/>
  <c r="N28" i="1"/>
  <c r="N27" i="1"/>
  <c r="N26" i="1"/>
  <c r="O25" i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N24" i="1"/>
  <c r="N23" i="1"/>
  <c r="O22" i="1"/>
  <c r="O21" i="1" s="1"/>
  <c r="O35" i="1" s="1"/>
  <c r="M22" i="1"/>
  <c r="L22" i="1"/>
  <c r="K22" i="1"/>
  <c r="K21" i="1" s="1"/>
  <c r="K35" i="1" s="1"/>
  <c r="J22" i="1"/>
  <c r="I22" i="1"/>
  <c r="H22" i="1"/>
  <c r="G22" i="1"/>
  <c r="G21" i="1" s="1"/>
  <c r="G35" i="1" s="1"/>
  <c r="F22" i="1"/>
  <c r="E22" i="1"/>
  <c r="D22" i="1"/>
  <c r="C22" i="1"/>
  <c r="C21" i="1" s="1"/>
  <c r="C35" i="1" s="1"/>
  <c r="B22" i="1"/>
  <c r="N22" i="1" s="1"/>
  <c r="M21" i="1"/>
  <c r="M35" i="1" s="1"/>
  <c r="L21" i="1"/>
  <c r="L35" i="1" s="1"/>
  <c r="J21" i="1"/>
  <c r="J35" i="1" s="1"/>
  <c r="I21" i="1"/>
  <c r="I35" i="1" s="1"/>
  <c r="H21" i="1"/>
  <c r="H35" i="1" s="1"/>
  <c r="F21" i="1"/>
  <c r="F35" i="1" s="1"/>
  <c r="E21" i="1"/>
  <c r="E35" i="1" s="1"/>
  <c r="D21" i="1"/>
  <c r="D35" i="1" s="1"/>
  <c r="B21" i="1"/>
  <c r="N21" i="1" s="1"/>
  <c r="N35" i="1" s="1"/>
  <c r="N42" i="1" s="1"/>
  <c r="O42" i="1" l="1"/>
  <c r="B35" i="1"/>
  <c r="N45" i="1"/>
</calcChain>
</file>

<file path=xl/sharedStrings.xml><?xml version="1.0" encoding="utf-8"?>
<sst xmlns="http://schemas.openxmlformats.org/spreadsheetml/2006/main" count="68" uniqueCount="66">
  <si>
    <t>PODER JUDICIÁRIO</t>
  </si>
  <si>
    <t>TRIBUNAL DE JUSTIÇA DO ESTADO DO ACRE</t>
  </si>
  <si>
    <t>RELATÓRIO DE GESTÃO FISCAL</t>
  </si>
  <si>
    <t xml:space="preserve">DEMONSTRATIVO DA DESPESA COM PESSOAL </t>
  </si>
  <si>
    <t>ORÇAMENTOS FISCAL E DA SEGURIDADE SOCIAL</t>
  </si>
  <si>
    <t>MAIO/2021 a ABRIL/2022</t>
  </si>
  <si>
    <t xml:space="preserve"> RGF - ANEXO 1 (LRF, art. 55, inciso I, alínea "a")</t>
  </si>
  <si>
    <t>DESPESAS EXECUTADAS</t>
  </si>
  <si>
    <t>(Últimos 12 Meses)</t>
  </si>
  <si>
    <t>DESPESA COM PESSOAL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</si>
  <si>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</si>
  <si>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</si>
  <si>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</si>
  <si>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</si>
  <si>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</si>
  <si>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</si>
  <si>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</si>
  <si>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</si>
  <si>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</si>
  <si>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</si>
  <si>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</si>
  <si>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</si>
  <si>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TOTAL</t>
  </si>
  <si>
    <t>INSCRITAS EM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</si>
  <si>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</si>
  <si>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</si>
  <si>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</si>
  <si>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</si>
  <si>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</si>
  <si>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</si>
  <si>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</si>
  <si>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</si>
  <si>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</si>
  <si>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</si>
  <si>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</si>
  <si>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</si>
  <si>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</si>
  <si>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r>
      <rPr>
        <b/>
        <sz val="12"/>
        <color theme="1"/>
        <rFont val="Times New Roman"/>
      </rPr>
      <t>Outras despesas de pessoal decorrentes de contratos de terceirização ou de contratação de forma indireta</t>
    </r>
    <r>
      <rPr>
        <sz val="12"/>
        <color theme="1"/>
        <rFont val="Times New Roman"/>
      </rPr>
      <t xml:space="preserve"> (§ 1º do art. 18 da LRF)</t>
    </r>
  </si>
  <si>
    <t>Despesa com Pessoal não executada Orçamentariamente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</si>
  <si>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</si>
  <si>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</si>
  <si>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</si>
  <si>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</si>
  <si>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</si>
  <si>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</si>
  <si>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APURAÇÃO DO CUMPRIMENTO DO LIMITE LEGAL</t>
  </si>
  <si>
    <t>VALOR</t>
  </si>
  <si>
    <t xml:space="preserve">   % SOBRE A RCL AJUSTADA</t>
  </si>
  <si>
    <t>RECEITA CORRENTE LÍQUIDA - RCL (IV)</t>
  </si>
  <si>
    <t>-</t>
  </si>
  <si>
    <r>
      <rPr>
        <sz val="12"/>
        <color theme="1"/>
        <rFont val="Times New Roman"/>
      </rPr>
      <t xml:space="preserve">(-) Transferências obrigatórias da União relativas às emendas individuais (art. 166-A, §1º, da CF) (V) </t>
    </r>
    <r>
      <rPr>
        <sz val="12"/>
        <color theme="1"/>
        <rFont val="Calibri"/>
      </rPr>
      <t xml:space="preserve">  </t>
    </r>
  </si>
  <si>
    <r>
      <rPr>
        <sz val="12"/>
        <color theme="1"/>
        <rFont val="Times New Roman"/>
      </rPr>
      <t xml:space="preserve">(-) Transferências obrigatórias da União relativas às emendas de bancada (art. 166-A, §16, da CF) (VI) </t>
    </r>
    <r>
      <rPr>
        <sz val="12"/>
        <color theme="1"/>
        <rFont val="Calibri"/>
      </rPr>
      <t xml:space="preserve">  </t>
    </r>
  </si>
  <si>
    <t>= RECEITA CORRENTE LÍQUIDA AJUSTADA PARA CÁLCULO DOS LIMITES DA DESPESA COM PESSOAL (VII) = (IV - V - VI)</t>
  </si>
  <si>
    <t>DESPESA TOTAL COM PESSOAL - DTP (VIII) = (III a + III b)</t>
  </si>
  <si>
    <t xml:space="preserve">LIMITE MÁXIMO (IX) (incisos I, II e III, art. 20 da LRF) </t>
  </si>
  <si>
    <t xml:space="preserve">LIMITE PRUDENCIAL (X) = (0,95 x IX) (parágrafo único do art. 22 da LRF) </t>
  </si>
  <si>
    <t xml:space="preserve">LIMITE DE ALERTA (XI) = (0,90 x IX) (inciso II do §1º do art. 59 da LRF) </t>
  </si>
  <si>
    <t>FONTE: Sistema de execução orçamentária, financeira, contábil e patrimonial do Judiciário do Estado do Acre – GRP/WEB (Sistema Thema/GRP) e Demonstrativo da Receita Corrente Liquida do Estado do Acre; Unidade Responsável: Gerência de Contabilidade; Data da Emissão: 27/05/2022, ÀS 12h.</t>
  </si>
  <si>
    <t>Keuly T. Queiroz Costa</t>
  </si>
  <si>
    <t>Alzenir Pinheiro de Carvalho</t>
  </si>
  <si>
    <t>Rodrigo Roesler</t>
  </si>
  <si>
    <t>Presidente</t>
  </si>
  <si>
    <t>Diretora de Finanças</t>
  </si>
  <si>
    <t>Auditor-Chefe da Auditoria Interna</t>
  </si>
  <si>
    <r>
      <t xml:space="preserve">Desembargadora </t>
    </r>
    <r>
      <rPr>
        <b/>
        <sz val="22"/>
        <color rgb="FF000000"/>
        <rFont val="Times New Roman"/>
        <family val="1"/>
      </rPr>
      <t>Waldirene Cordeiro</t>
    </r>
  </si>
  <si>
    <t>Gerente de Contabilidade / CRC/AC-002125/O-2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</si>
</sst>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 &quot;#,##0.00_);[Red]\(&quot;R$ &quot;#,##0.00\)"/>
    <numFmt numFmtId="165" formatCode="_-* #,##0.00_-;\-* #,##0.00_-;_-* &quot;-&quot;??_-;_-@"/>
  </numFmts>
  <fonts count="17" x14ac:knownFonts="1">
    <font>
      <sz val="10"/>
      <color rgb="FF000000"/>
      <name val="Arial"/>
      <scheme val="minor"/>
    </font>
    <font>
      <sz val="12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sz val="13"/>
      <color theme="1"/>
      <name val="Times New Roman"/>
    </font>
    <font>
      <b/>
      <sz val="12"/>
      <color rgb="FFFF0000"/>
      <name val="Times New Roman"/>
    </font>
    <font>
      <sz val="10"/>
      <color rgb="FF000000"/>
      <name val="Arial"/>
    </font>
    <font>
      <sz val="22"/>
      <color theme="1"/>
      <name val="Arial"/>
    </font>
    <font>
      <sz val="12"/>
      <color theme="1"/>
      <name val="Calibri"/>
    </font>
    <font>
      <b/>
      <sz val="22"/>
      <color rgb="FF000000"/>
      <name val="Times New Roman"/>
      <family val="1"/>
    </font>
    <font>
      <sz val="22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2" borderId="11" xfId="0" applyFont="1" applyFill="1" applyBorder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0" fontId="3" fillId="0" borderId="9" xfId="0" applyFont="1" applyBorder="1" applyAlignment="1">
      <alignment horizontal="left"/>
    </xf>
    <xf numFmtId="4" fontId="3" fillId="0" borderId="8" xfId="0" applyNumberFormat="1" applyFont="1" applyBorder="1"/>
    <xf numFmtId="4" fontId="3" fillId="0" borderId="14" xfId="0" applyNumberFormat="1" applyFont="1" applyBorder="1"/>
    <xf numFmtId="0" fontId="1" fillId="0" borderId="9" xfId="0" applyFont="1" applyBorder="1" applyAlignment="1">
      <alignment horizontal="left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/>
    <xf numFmtId="4" fontId="1" fillId="0" borderId="14" xfId="0" applyNumberFormat="1" applyFont="1" applyBorder="1"/>
    <xf numFmtId="0" fontId="3" fillId="2" borderId="15" xfId="0" applyFont="1" applyFill="1" applyBorder="1"/>
    <xf numFmtId="4" fontId="3" fillId="2" borderId="16" xfId="0" applyNumberFormat="1" applyFont="1" applyFill="1" applyBorder="1"/>
    <xf numFmtId="4" fontId="3" fillId="2" borderId="17" xfId="0" applyNumberFormat="1" applyFont="1" applyFill="1" applyBorder="1"/>
    <xf numFmtId="4" fontId="3" fillId="0" borderId="0" xfId="0" applyNumberFormat="1" applyFont="1"/>
    <xf numFmtId="0" fontId="3" fillId="2" borderId="16" xfId="0" applyFont="1" applyFill="1" applyBorder="1" applyAlignment="1">
      <alignment horizontal="center"/>
    </xf>
    <xf numFmtId="165" fontId="3" fillId="0" borderId="16" xfId="0" applyNumberFormat="1" applyFont="1" applyBorder="1"/>
    <xf numFmtId="165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/>
    </xf>
    <xf numFmtId="10" fontId="3" fillId="2" borderId="16" xfId="0" applyNumberFormat="1" applyFont="1" applyFill="1" applyBorder="1"/>
    <xf numFmtId="165" fontId="1" fillId="0" borderId="16" xfId="0" applyNumberFormat="1" applyFont="1" applyBorder="1"/>
    <xf numFmtId="10" fontId="1" fillId="0" borderId="16" xfId="0" applyNumberFormat="1" applyFont="1" applyBorder="1"/>
    <xf numFmtId="0" fontId="9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5" fontId="5" fillId="0" borderId="0" xfId="0" applyNumberFormat="1" applyFont="1"/>
    <xf numFmtId="4" fontId="5" fillId="0" borderId="0" xfId="0" applyNumberFormat="1" applyFont="1"/>
    <xf numFmtId="4" fontId="1" fillId="0" borderId="0" xfId="0" applyNumberFormat="1" applyFont="1" applyAlignment="1">
      <alignment horizontal="left" wrapText="1"/>
    </xf>
    <xf numFmtId="0" fontId="10" fillId="0" borderId="21" xfId="0" applyFont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1" fillId="4" borderId="0" xfId="0" applyFont="1" applyFill="1" applyBorder="1"/>
    <xf numFmtId="0" fontId="1" fillId="4" borderId="0" xfId="0" applyFont="1" applyFill="1" applyBorder="1"/>
    <xf numFmtId="0" fontId="13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49" fontId="1" fillId="3" borderId="18" xfId="0" applyNumberFormat="1" applyFont="1" applyFill="1" applyBorder="1" applyAlignment="1">
      <alignment horizontal="left" wrapText="1"/>
    </xf>
    <xf numFmtId="0" fontId="7" fillId="0" borderId="19" xfId="0" applyFont="1" applyBorder="1"/>
    <xf numFmtId="0" fontId="7" fillId="0" borderId="20" xfId="0" applyFont="1" applyBorder="1"/>
    <xf numFmtId="0" fontId="14" fillId="4" borderId="0" xfId="0" applyFont="1" applyFill="1" applyBorder="1" applyAlignment="1">
      <alignment horizontal="center" wrapText="1"/>
    </xf>
    <xf numFmtId="0" fontId="15" fillId="4" borderId="0" xfId="0" applyFont="1" applyFill="1" applyBorder="1"/>
    <xf numFmtId="0" fontId="3" fillId="2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0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16" fillId="4" borderId="0" xfId="0" applyFont="1" applyFill="1" applyBorder="1"/>
    <xf numFmtId="0" fontId="3" fillId="3" borderId="18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0</xdr:row>
          <xdr:rowOff>15240</xdr:rowOff>
        </xdr:from>
        <xdr:to>
          <xdr:col>7</xdr:col>
          <xdr:colOff>327660</xdr:colOff>
          <xdr:row>4</xdr:row>
          <xdr:rowOff>15240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zoomScale="50" zoomScaleNormal="50" workbookViewId="0">
      <selection activeCell="L68" sqref="L68"/>
    </sheetView>
  </sheetViews>
  <sheetFormatPr defaultColWidth="12.6640625" defaultRowHeight="15" customHeight="1" x14ac:dyDescent="0.25"/>
  <cols>
    <col min="1" max="1" width="83.109375" customWidth="1"/>
    <col min="2" max="13" width="21.77734375" customWidth="1"/>
    <col min="14" max="14" width="29" customWidth="1"/>
    <col min="15" max="15" width="47.77734375" customWidth="1"/>
    <col min="16" max="17" width="9.21875" customWidth="1"/>
    <col min="18" max="26" width="8" customWidth="1"/>
  </cols>
  <sheetData>
    <row r="1" spans="1:26" ht="11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5">
      <c r="A5" s="71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5">
      <c r="A6" s="71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35">
      <c r="A9" s="72" t="s">
        <v>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3">
      <c r="A10" s="60" t="s">
        <v>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35">
      <c r="A11" s="72" t="s">
        <v>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60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5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5">
      <c r="A15" s="61" t="s">
        <v>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 x14ac:dyDescent="0.25">
      <c r="A16" s="67" t="s">
        <v>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70" t="s">
        <v>9</v>
      </c>
      <c r="B17" s="64" t="s">
        <v>10</v>
      </c>
      <c r="C17" s="64" t="s">
        <v>11</v>
      </c>
      <c r="D17" s="64" t="s">
        <v>12</v>
      </c>
      <c r="E17" s="64" t="s">
        <v>13</v>
      </c>
      <c r="F17" s="64" t="s">
        <v>14</v>
      </c>
      <c r="G17" s="64" t="s">
        <v>15</v>
      </c>
      <c r="H17" s="64" t="s">
        <v>16</v>
      </c>
      <c r="I17" s="64" t="s">
        <v>17</v>
      </c>
      <c r="J17" s="64" t="s">
        <v>18</v>
      </c>
      <c r="K17" s="64" t="s">
        <v>19</v>
      </c>
      <c r="L17" s="64" t="s">
        <v>20</v>
      </c>
      <c r="M17" s="64" t="s">
        <v>21</v>
      </c>
      <c r="N17" s="6" t="s">
        <v>22</v>
      </c>
      <c r="O17" s="7" t="s">
        <v>23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8" t="s">
        <v>24</v>
      </c>
      <c r="O18" s="7" t="s">
        <v>25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3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8" t="s">
        <v>26</v>
      </c>
      <c r="O19" s="9" t="s">
        <v>27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0" t="s">
        <v>28</v>
      </c>
      <c r="O20" s="11" t="s">
        <v>29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 x14ac:dyDescent="0.3">
      <c r="A21" s="12" t="s">
        <v>30</v>
      </c>
      <c r="B21" s="13">
        <f t="shared" ref="B21:M21" si="0">B22+B25+B28</f>
        <v>21265220.98</v>
      </c>
      <c r="C21" s="13">
        <f t="shared" si="0"/>
        <v>24279169.920000002</v>
      </c>
      <c r="D21" s="13">
        <f t="shared" si="0"/>
        <v>20078723.239999998</v>
      </c>
      <c r="E21" s="13">
        <f t="shared" si="0"/>
        <v>24374948.920000002</v>
      </c>
      <c r="F21" s="13">
        <f t="shared" si="0"/>
        <v>20061984.390000001</v>
      </c>
      <c r="G21" s="13">
        <f t="shared" si="0"/>
        <v>21075005.359999999</v>
      </c>
      <c r="H21" s="13">
        <f t="shared" si="0"/>
        <v>21535228.649999999</v>
      </c>
      <c r="I21" s="13">
        <f t="shared" si="0"/>
        <v>40553353.5</v>
      </c>
      <c r="J21" s="13">
        <f t="shared" si="0"/>
        <v>18305995.109999999</v>
      </c>
      <c r="K21" s="13">
        <f t="shared" si="0"/>
        <v>21883376.379999999</v>
      </c>
      <c r="L21" s="13">
        <f t="shared" si="0"/>
        <v>22878975.199999999</v>
      </c>
      <c r="M21" s="13">
        <f t="shared" si="0"/>
        <v>19241866.700000003</v>
      </c>
      <c r="N21" s="13">
        <f t="shared" ref="N21:N34" si="1">SUM(B21:M21)</f>
        <v>275533848.34999996</v>
      </c>
      <c r="O21" s="14">
        <f>O22+O25+O28+O29</f>
        <v>7537370.9100000001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.75" customHeight="1" x14ac:dyDescent="0.3">
      <c r="A22" s="15" t="s">
        <v>31</v>
      </c>
      <c r="B22" s="16">
        <f t="shared" ref="B22:M22" si="2">SUM(B23:B24)</f>
        <v>17142592.449999999</v>
      </c>
      <c r="C22" s="16">
        <f t="shared" si="2"/>
        <v>19549190.77</v>
      </c>
      <c r="D22" s="16">
        <f t="shared" si="2"/>
        <v>15959175.439999999</v>
      </c>
      <c r="E22" s="16">
        <f t="shared" si="2"/>
        <v>20244352.990000002</v>
      </c>
      <c r="F22" s="16">
        <f t="shared" si="2"/>
        <v>15851183.66</v>
      </c>
      <c r="G22" s="16">
        <f t="shared" si="2"/>
        <v>16320626.369999999</v>
      </c>
      <c r="H22" s="16">
        <f t="shared" si="2"/>
        <v>16416814.59</v>
      </c>
      <c r="I22" s="16">
        <f t="shared" si="2"/>
        <v>30931738.210000001</v>
      </c>
      <c r="J22" s="16">
        <f t="shared" si="2"/>
        <v>14141356.439999999</v>
      </c>
      <c r="K22" s="16">
        <f t="shared" si="2"/>
        <v>17681952.07</v>
      </c>
      <c r="L22" s="16">
        <f t="shared" si="2"/>
        <v>18693563.140000001</v>
      </c>
      <c r="M22" s="16">
        <f t="shared" si="2"/>
        <v>15020199.860000001</v>
      </c>
      <c r="N22" s="16">
        <f t="shared" si="1"/>
        <v>217952745.99000001</v>
      </c>
      <c r="O22" s="17">
        <f>O23+O24</f>
        <v>6894584.75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7.75" customHeight="1" x14ac:dyDescent="0.3">
      <c r="A23" s="18" t="s">
        <v>32</v>
      </c>
      <c r="B23" s="19">
        <v>13965901.890000001</v>
      </c>
      <c r="C23" s="19">
        <v>17818502.09</v>
      </c>
      <c r="D23" s="19">
        <v>14229722</v>
      </c>
      <c r="E23" s="19">
        <v>19966658.510000002</v>
      </c>
      <c r="F23" s="19">
        <v>14129941.77</v>
      </c>
      <c r="G23" s="19">
        <v>14608798.199999999</v>
      </c>
      <c r="H23" s="19">
        <v>14720989.380000001</v>
      </c>
      <c r="I23" s="19">
        <v>26154882.460000001</v>
      </c>
      <c r="J23" s="19">
        <v>14141356.439999999</v>
      </c>
      <c r="K23" s="19">
        <v>15967116.710000001</v>
      </c>
      <c r="L23" s="19">
        <v>14629536.52</v>
      </c>
      <c r="M23" s="19">
        <v>14765958.460000001</v>
      </c>
      <c r="N23" s="16">
        <f t="shared" si="1"/>
        <v>195099364.43000004</v>
      </c>
      <c r="O23" s="20">
        <v>6894584.75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75" customHeight="1" x14ac:dyDescent="0.3">
      <c r="A24" s="18" t="s">
        <v>33</v>
      </c>
      <c r="B24" s="19">
        <v>3176690.56</v>
      </c>
      <c r="C24" s="19">
        <v>1730688.68</v>
      </c>
      <c r="D24" s="19">
        <v>1729453.44</v>
      </c>
      <c r="E24" s="19">
        <v>277694.48</v>
      </c>
      <c r="F24" s="19">
        <v>1721241.89</v>
      </c>
      <c r="G24" s="19">
        <v>1711828.17</v>
      </c>
      <c r="H24" s="19">
        <v>1695825.21</v>
      </c>
      <c r="I24" s="19">
        <v>4776855.75</v>
      </c>
      <c r="J24" s="19">
        <v>0</v>
      </c>
      <c r="K24" s="19">
        <v>1714835.36</v>
      </c>
      <c r="L24" s="19">
        <v>4064026.62</v>
      </c>
      <c r="M24" s="19">
        <v>254241.4</v>
      </c>
      <c r="N24" s="16">
        <f t="shared" si="1"/>
        <v>22853381.559999999</v>
      </c>
      <c r="O24" s="20"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75" customHeight="1" x14ac:dyDescent="0.3">
      <c r="A25" s="15" t="s">
        <v>34</v>
      </c>
      <c r="B25" s="16">
        <f t="shared" ref="B25:M25" si="3">SUM(B26:B27)</f>
        <v>4122628.5300000003</v>
      </c>
      <c r="C25" s="16">
        <f t="shared" si="3"/>
        <v>4729979.1500000004</v>
      </c>
      <c r="D25" s="16">
        <f t="shared" si="3"/>
        <v>4119547.8</v>
      </c>
      <c r="E25" s="16">
        <f t="shared" si="3"/>
        <v>4130595.93</v>
      </c>
      <c r="F25" s="16">
        <f t="shared" si="3"/>
        <v>4210800.7300000004</v>
      </c>
      <c r="G25" s="16">
        <f t="shared" si="3"/>
        <v>4754378.99</v>
      </c>
      <c r="H25" s="16">
        <f t="shared" si="3"/>
        <v>5118414.0599999996</v>
      </c>
      <c r="I25" s="16">
        <f t="shared" si="3"/>
        <v>9621615.290000001</v>
      </c>
      <c r="J25" s="16">
        <f t="shared" si="3"/>
        <v>4164638.67</v>
      </c>
      <c r="K25" s="16">
        <f t="shared" si="3"/>
        <v>4201424.3099999996</v>
      </c>
      <c r="L25" s="16">
        <f t="shared" si="3"/>
        <v>4185412.06</v>
      </c>
      <c r="M25" s="16">
        <f t="shared" si="3"/>
        <v>4221666.84</v>
      </c>
      <c r="N25" s="16">
        <f t="shared" si="1"/>
        <v>57581102.360000014</v>
      </c>
      <c r="O25" s="17">
        <f>SUM(O26:O27)</f>
        <v>642786.16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.75" customHeight="1" x14ac:dyDescent="0.3">
      <c r="A26" s="18" t="s">
        <v>35</v>
      </c>
      <c r="B26" s="19">
        <v>3147811.5</v>
      </c>
      <c r="C26" s="19">
        <v>3663511.66</v>
      </c>
      <c r="D26" s="19">
        <v>3135123.59</v>
      </c>
      <c r="E26" s="19">
        <v>3158178.81</v>
      </c>
      <c r="F26" s="19">
        <v>3157723.48</v>
      </c>
      <c r="G26" s="19">
        <v>3628588.6</v>
      </c>
      <c r="H26" s="19">
        <v>3956890.05</v>
      </c>
      <c r="I26" s="19">
        <v>7540037.6900000004</v>
      </c>
      <c r="J26" s="19">
        <v>3156676.61</v>
      </c>
      <c r="K26" s="19">
        <v>3170976.73</v>
      </c>
      <c r="L26" s="19">
        <v>3171963.74</v>
      </c>
      <c r="M26" s="19">
        <v>3185403.93</v>
      </c>
      <c r="N26" s="16">
        <f t="shared" si="1"/>
        <v>44072886.390000001</v>
      </c>
      <c r="O26" s="20">
        <v>642786.16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.75" customHeight="1" x14ac:dyDescent="0.3">
      <c r="A27" s="18" t="s">
        <v>36</v>
      </c>
      <c r="B27" s="19">
        <v>974817.03</v>
      </c>
      <c r="C27" s="19">
        <v>1066467.49</v>
      </c>
      <c r="D27" s="19">
        <v>984424.21</v>
      </c>
      <c r="E27" s="19">
        <v>972417.12</v>
      </c>
      <c r="F27" s="19">
        <v>1053077.25</v>
      </c>
      <c r="G27" s="19">
        <v>1125790.3899999999</v>
      </c>
      <c r="H27" s="19">
        <v>1161524.01</v>
      </c>
      <c r="I27" s="19">
        <v>2081577.6</v>
      </c>
      <c r="J27" s="19">
        <v>1007962.06</v>
      </c>
      <c r="K27" s="19">
        <v>1030447.58</v>
      </c>
      <c r="L27" s="19">
        <v>1013448.32</v>
      </c>
      <c r="M27" s="19">
        <v>1036262.91</v>
      </c>
      <c r="N27" s="16">
        <f t="shared" si="1"/>
        <v>13508215.970000001</v>
      </c>
      <c r="O27" s="20"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7.25" customHeight="1" x14ac:dyDescent="0.3">
      <c r="A28" s="21" t="s">
        <v>37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 t="shared" si="1"/>
        <v>0</v>
      </c>
      <c r="O28" s="22"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3" t="s">
        <v>38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1"/>
        <v>0</v>
      </c>
      <c r="O29" s="22"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7.75" customHeight="1" x14ac:dyDescent="0.3">
      <c r="A30" s="24" t="s">
        <v>39</v>
      </c>
      <c r="B30" s="16">
        <f t="shared" ref="B30:M30" si="4">B31+B32+B33+B34</f>
        <v>4612925.8899999997</v>
      </c>
      <c r="C30" s="16">
        <f t="shared" si="4"/>
        <v>3165195.61</v>
      </c>
      <c r="D30" s="16">
        <f t="shared" si="4"/>
        <v>3179626.3800000004</v>
      </c>
      <c r="E30" s="16">
        <f t="shared" si="4"/>
        <v>6175932.3300000001</v>
      </c>
      <c r="F30" s="16">
        <f t="shared" si="4"/>
        <v>3184604.06</v>
      </c>
      <c r="G30" s="16">
        <f t="shared" si="4"/>
        <v>4051850.0199999996</v>
      </c>
      <c r="H30" s="16">
        <f t="shared" si="4"/>
        <v>4682557.34</v>
      </c>
      <c r="I30" s="16">
        <f t="shared" si="4"/>
        <v>10743386.969999999</v>
      </c>
      <c r="J30" s="16">
        <f t="shared" si="4"/>
        <v>1708858.45</v>
      </c>
      <c r="K30" s="16">
        <f t="shared" si="4"/>
        <v>4001659.31</v>
      </c>
      <c r="L30" s="16">
        <f t="shared" si="4"/>
        <v>5632218.8600000003</v>
      </c>
      <c r="M30" s="16">
        <f t="shared" si="4"/>
        <v>2016971.44</v>
      </c>
      <c r="N30" s="16">
        <f t="shared" si="1"/>
        <v>53155786.659999996</v>
      </c>
      <c r="O30" s="17">
        <f>O31+O32+O33+O34</f>
        <v>697118.62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7.75" customHeight="1" x14ac:dyDescent="0.3">
      <c r="A31" s="18" t="s">
        <v>40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739363.17</v>
      </c>
      <c r="H31" s="19">
        <v>1014709.45</v>
      </c>
      <c r="I31" s="19">
        <v>1874094.76</v>
      </c>
      <c r="J31" s="19">
        <v>0</v>
      </c>
      <c r="K31" s="19">
        <v>9288.2900000000009</v>
      </c>
      <c r="L31" s="19">
        <v>74014.95</v>
      </c>
      <c r="M31" s="19">
        <v>173446.7</v>
      </c>
      <c r="N31" s="16">
        <f t="shared" si="1"/>
        <v>3884917.3200000003</v>
      </c>
      <c r="O31" s="25">
        <v>54332.46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7.75" customHeight="1" x14ac:dyDescent="0.3">
      <c r="A32" s="18" t="s">
        <v>41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6">
        <f t="shared" si="1"/>
        <v>0</v>
      </c>
      <c r="O32" s="25"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.75" customHeight="1" x14ac:dyDescent="0.3">
      <c r="A33" s="18" t="s">
        <v>42</v>
      </c>
      <c r="B33" s="19">
        <v>8196.6200000000008</v>
      </c>
      <c r="C33" s="19">
        <v>5460.03</v>
      </c>
      <c r="D33" s="19">
        <v>18756.7</v>
      </c>
      <c r="E33" s="19">
        <v>4460176.09</v>
      </c>
      <c r="F33" s="19">
        <v>18276.25</v>
      </c>
      <c r="G33" s="19">
        <v>151128.29999999999</v>
      </c>
      <c r="H33" s="19">
        <v>499232.04</v>
      </c>
      <c r="I33" s="19">
        <v>1107555.29</v>
      </c>
      <c r="J33" s="19">
        <v>23490.29</v>
      </c>
      <c r="K33" s="19">
        <v>45364</v>
      </c>
      <c r="L33" s="19">
        <v>123034.49</v>
      </c>
      <c r="M33" s="19">
        <v>131978.59</v>
      </c>
      <c r="N33" s="16">
        <f t="shared" si="1"/>
        <v>6592648.6899999995</v>
      </c>
      <c r="O33" s="25"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.75" customHeight="1" x14ac:dyDescent="0.3">
      <c r="A34" s="18" t="s">
        <v>43</v>
      </c>
      <c r="B34" s="19">
        <v>4604729.2699999996</v>
      </c>
      <c r="C34" s="19">
        <v>3159735.58</v>
      </c>
      <c r="D34" s="19">
        <v>3160869.68</v>
      </c>
      <c r="E34" s="19">
        <v>1715756.24</v>
      </c>
      <c r="F34" s="19">
        <v>3166327.81</v>
      </c>
      <c r="G34" s="19">
        <v>3161358.55</v>
      </c>
      <c r="H34" s="19">
        <v>3168615.85</v>
      </c>
      <c r="I34" s="19">
        <v>7761736.9199999999</v>
      </c>
      <c r="J34" s="19">
        <v>1685368.16</v>
      </c>
      <c r="K34" s="19">
        <v>3947007.02</v>
      </c>
      <c r="L34" s="19">
        <v>5435169.4199999999</v>
      </c>
      <c r="M34" s="19">
        <v>1711546.15</v>
      </c>
      <c r="N34" s="16">
        <f t="shared" si="1"/>
        <v>42678220.649999999</v>
      </c>
      <c r="O34" s="25">
        <v>642786.16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.75" customHeight="1" x14ac:dyDescent="0.3">
      <c r="A35" s="26" t="s">
        <v>44</v>
      </c>
      <c r="B35" s="27">
        <f t="shared" ref="B35:M35" si="5">B21-B30</f>
        <v>16652295.09</v>
      </c>
      <c r="C35" s="27">
        <f t="shared" si="5"/>
        <v>21113974.310000002</v>
      </c>
      <c r="D35" s="27">
        <f t="shared" si="5"/>
        <v>16899096.859999999</v>
      </c>
      <c r="E35" s="27">
        <f t="shared" si="5"/>
        <v>18199016.590000004</v>
      </c>
      <c r="F35" s="27">
        <f t="shared" si="5"/>
        <v>16877380.330000002</v>
      </c>
      <c r="G35" s="27">
        <f t="shared" si="5"/>
        <v>17023155.34</v>
      </c>
      <c r="H35" s="27">
        <f t="shared" si="5"/>
        <v>16852671.309999999</v>
      </c>
      <c r="I35" s="27">
        <f t="shared" si="5"/>
        <v>29809966.530000001</v>
      </c>
      <c r="J35" s="27">
        <f t="shared" si="5"/>
        <v>16597136.66</v>
      </c>
      <c r="K35" s="27">
        <f t="shared" si="5"/>
        <v>17881717.07</v>
      </c>
      <c r="L35" s="27">
        <f t="shared" si="5"/>
        <v>17246756.34</v>
      </c>
      <c r="M35" s="27">
        <f t="shared" si="5"/>
        <v>17224895.260000002</v>
      </c>
      <c r="N35" s="27">
        <f>(N21-N30)</f>
        <v>222378061.68999997</v>
      </c>
      <c r="O35" s="28">
        <f>O21-O30</f>
        <v>6840252.29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7.75" customHeight="1" x14ac:dyDescent="0.3">
      <c r="A36" s="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7.75" customHeight="1" x14ac:dyDescent="0.3">
      <c r="A37" s="55" t="s">
        <v>45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30" t="s">
        <v>46</v>
      </c>
      <c r="O37" s="30" t="s">
        <v>47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.75" customHeight="1" x14ac:dyDescent="0.3">
      <c r="A38" s="56" t="s">
        <v>48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31">
        <v>7150642347.0799999</v>
      </c>
      <c r="O38" s="32" t="s">
        <v>49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.75" customHeight="1" x14ac:dyDescent="0.3">
      <c r="A39" s="57" t="s">
        <v>50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33">
        <v>11421017.390000001</v>
      </c>
      <c r="O39" s="32" t="s">
        <v>49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.75" customHeight="1" x14ac:dyDescent="0.3">
      <c r="A40" s="57" t="s">
        <v>51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33">
        <v>29772632.640000001</v>
      </c>
      <c r="O40" s="34"/>
      <c r="P40" s="58"/>
      <c r="Q40" s="59"/>
      <c r="R40" s="2"/>
      <c r="S40" s="2"/>
      <c r="T40" s="2"/>
      <c r="U40" s="2"/>
      <c r="V40" s="2"/>
      <c r="W40" s="2"/>
      <c r="X40" s="2"/>
      <c r="Y40" s="2"/>
      <c r="Z40" s="2"/>
    </row>
    <row r="41" spans="1:26" ht="27.75" customHeight="1" x14ac:dyDescent="0.3">
      <c r="A41" s="50" t="s">
        <v>52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  <c r="N41" s="33">
        <f>N38-N39-N40</f>
        <v>7109448697.0499992</v>
      </c>
      <c r="O41" s="32" t="s">
        <v>49</v>
      </c>
      <c r="P41" s="3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7.75" customHeight="1" x14ac:dyDescent="0.3">
      <c r="A42" s="55" t="s">
        <v>53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2"/>
      <c r="N42" s="27">
        <f>ROUND(N35+O35,2)</f>
        <v>229218313.97999999</v>
      </c>
      <c r="O42" s="36">
        <f>N42/N41</f>
        <v>3.2241362691753025E-2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.75" customHeight="1" x14ac:dyDescent="0.3">
      <c r="A43" s="56" t="s">
        <v>54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37">
        <f>N41*O43</f>
        <v>426566921.82299995</v>
      </c>
      <c r="O43" s="38">
        <v>0.06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.75" customHeight="1" x14ac:dyDescent="0.3">
      <c r="A44" s="75" t="s">
        <v>55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33">
        <f>0.95*N43</f>
        <v>405238575.73184991</v>
      </c>
      <c r="O44" s="38">
        <f>O43*95%</f>
        <v>5.6999999999999995E-2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.75" customHeight="1" x14ac:dyDescent="0.3">
      <c r="A45" s="75" t="s">
        <v>56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33">
        <f>0.9*N43</f>
        <v>383910229.64069998</v>
      </c>
      <c r="O45" s="38">
        <f>O43*90%</f>
        <v>5.3999999999999999E-2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4.5" customHeight="1" x14ac:dyDescent="0.3">
      <c r="A47" s="76" t="s">
        <v>57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39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3">
      <c r="A48" s="77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0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0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7.75" customHeight="1" x14ac:dyDescent="0.45">
      <c r="A58" s="48" t="s">
        <v>64</v>
      </c>
      <c r="B58" s="45"/>
      <c r="C58" s="73" t="s">
        <v>58</v>
      </c>
      <c r="D58" s="74"/>
      <c r="E58" s="74"/>
      <c r="F58" s="45"/>
      <c r="G58" s="45"/>
      <c r="H58" s="73" t="s">
        <v>59</v>
      </c>
      <c r="I58" s="74"/>
      <c r="J58" s="74"/>
      <c r="K58" s="45"/>
      <c r="L58" s="45"/>
      <c r="M58" s="73" t="s">
        <v>60</v>
      </c>
      <c r="N58" s="74"/>
      <c r="O58" s="74"/>
      <c r="P58" s="4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.75" customHeight="1" x14ac:dyDescent="0.5">
      <c r="A59" s="49" t="s">
        <v>61</v>
      </c>
      <c r="B59" s="45"/>
      <c r="C59" s="53" t="s">
        <v>62</v>
      </c>
      <c r="D59" s="54"/>
      <c r="E59" s="54"/>
      <c r="F59" s="45"/>
      <c r="G59" s="53" t="s">
        <v>65</v>
      </c>
      <c r="H59" s="54"/>
      <c r="I59" s="54"/>
      <c r="J59" s="54"/>
      <c r="K59" s="54"/>
      <c r="L59" s="45"/>
      <c r="M59" s="53" t="s">
        <v>63</v>
      </c>
      <c r="N59" s="54"/>
      <c r="O59" s="54"/>
      <c r="P59" s="4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7" customHeight="1" x14ac:dyDescent="0.45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C58:E58"/>
    <mergeCell ref="M17:M20"/>
    <mergeCell ref="A5:O5"/>
    <mergeCell ref="A6:O6"/>
    <mergeCell ref="A9:O9"/>
    <mergeCell ref="A10:O10"/>
    <mergeCell ref="A11:O11"/>
    <mergeCell ref="P40:Q40"/>
    <mergeCell ref="A12:O12"/>
    <mergeCell ref="A15:O15"/>
    <mergeCell ref="G17:G20"/>
    <mergeCell ref="H17:H20"/>
    <mergeCell ref="I17:I20"/>
    <mergeCell ref="J17:J20"/>
    <mergeCell ref="K17:K20"/>
    <mergeCell ref="L17:L20"/>
    <mergeCell ref="A16:O16"/>
    <mergeCell ref="A17:A20"/>
    <mergeCell ref="B17:B20"/>
    <mergeCell ref="C17:C20"/>
    <mergeCell ref="D17:D20"/>
    <mergeCell ref="E17:E20"/>
    <mergeCell ref="F17:F20"/>
    <mergeCell ref="A41:M41"/>
    <mergeCell ref="C59:E59"/>
    <mergeCell ref="G59:K59"/>
    <mergeCell ref="M59:O59"/>
    <mergeCell ref="A37:M37"/>
    <mergeCell ref="A38:M38"/>
    <mergeCell ref="A39:M39"/>
    <mergeCell ref="A40:M40"/>
    <mergeCell ref="H58:J58"/>
    <mergeCell ref="M58:O58"/>
    <mergeCell ref="A42:M42"/>
    <mergeCell ref="A43:M43"/>
    <mergeCell ref="A44:M44"/>
    <mergeCell ref="A45:M45"/>
    <mergeCell ref="A47:N47"/>
    <mergeCell ref="A48:O48"/>
  </mergeCells>
  <printOptions horizontalCentered="1"/>
  <pageMargins left="0.70866141732283472" right="0.70866141732283472" top="0.74803149606299213" bottom="0.74803149606299213" header="0" footer="0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6</xdr:col>
                <xdr:colOff>342900</xdr:colOff>
                <xdr:row>0</xdr:row>
                <xdr:rowOff>15240</xdr:rowOff>
              </from>
              <to>
                <xdr:col>7</xdr:col>
                <xdr:colOff>327660</xdr:colOff>
                <xdr:row>4</xdr:row>
                <xdr:rowOff>15240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Anexo_1_Dem_Desp_Pessoal </vt:lpstr>
      <vt:lpstr>'Anexo_1_Dem_Desp_Pessoal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GEINC/CCONT/STN</dc:creator>
  <cp:lastModifiedBy>ssucin</cp:lastModifiedBy>
  <cp:lastPrinted>2022-05-27T16:49:35Z</cp:lastPrinted>
  <dcterms:created xsi:type="dcterms:W3CDTF">2001-09-06T15:18:59Z</dcterms:created>
  <dcterms:modified xsi:type="dcterms:W3CDTF">2022-05-27T16:50:30Z</dcterms:modified>
</cp:coreProperties>
</file>