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II 2018" sheetId="1" r:id="rId1"/>
    <sheet name="dados" sheetId="2" state="hidden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<sst xmlns="http://schemas.openxmlformats.org/spreadsheetml/2006/main" count="706" uniqueCount="176">
  <si>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</si>
  <si>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</si>
  <si>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</si>
  <si>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</si>
  <si>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</si>
  <si>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</si>
  <si>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</si>
  <si>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</si>
  <si>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</si>
  <si>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</si>
  <si>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</si>
  <si>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</si>
  <si>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</si>
  <si>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</si>
  <si>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</si>
  <si>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</si>
  <si>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</si>
  <si>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</si>
  <si>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</si>
  <si>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</si>
  <si>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</si>
  <si>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</si>
  <si>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</si>
  <si>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</si>
  <si>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</si>
  <si>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</si>
  <si>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</si>
  <si>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</si>
  <si>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</si>
  <si>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</si>
  <si>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</si>
  <si>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</si>
  <si>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</si>
  <si>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</si>
  <si>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</si>
  <si>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</si>
  <si>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</si>
  <si>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</si>
  <si>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</si>
  <si>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</si>
  <si>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</si>
  <si>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</si>
  <si>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</si>
  <si>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</si>
  <si>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</si>
  <si>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</si>
  <si>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</si>
  <si>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</si>
  <si>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</si>
  <si>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</si>
  <si>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</si>
  <si>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</si>
  <si>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</si>
  <si>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</si>
  <si>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</si>
  <si>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</si>
  <si>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</si>
  <si>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</si>
  <si>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</si>
  <si>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</si>
  <si>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</si>
  <si>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</si>
  <si>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</si>
  <si>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</si>
  <si>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</si>
  <si>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</si>
  <si>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</si>
  <si>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</si>
  <si>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</si>
  <si>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</si>
  <si>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</si>
  <si>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</si>
  <si>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</si>
  <si>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</si>
  <si>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</si>
  <si>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</si>
  <si>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</si>
  <si>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</si>
  <si>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</si>
  <si>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</si>
  <si>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</si>
  <si>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</si>
  <si>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</si>
  <si>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</si>
  <si>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</si>
  <si>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</si>
  <si>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</si>
  <si>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</si>
  <si>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</si>
  <si>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</si>
  <si>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</si>
  <si>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</si>
  <si>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</si>
  <si>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</si>
  <si>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</si>
  <si>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</si>
  <si>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</si>
  <si>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</si>
  <si>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</si>
  <si>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</si>
  <si>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</si>
  <si>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</si>
  <si>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</si>
  <si>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</si>
  <si>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</si>
  <si>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</si>
  <si>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</si>
  <si>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</si>
  <si>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</si>
  <si>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</si>
  <si>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</si>
  <si>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</si>
  <si>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</si>
  <si>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</si>
  <si>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</si>
  <si>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</si>
  <si>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</si>
  <si>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</si>
  <si>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</si>
  <si>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</si>
  <si>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</si>
  <si>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</si>
  <si>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001</t>
  </si>
  <si>
    <t>02</t>
  </si>
  <si>
    <t>061</t>
  </si>
  <si>
    <t>2220</t>
  </si>
  <si>
    <t>2161</t>
  </si>
  <si>
    <t>3</t>
  </si>
  <si>
    <t xml:space="preserve">100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</si>
  <si>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</si>
  <si>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</si>
  <si>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</si>
  <si>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</si>
  <si>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</si>
  <si>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</si>
  <si>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</si>
  <si>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</si>
  <si>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</si>
  <si>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</si>
  <si>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</si>
  <si>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</si>
  <si>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</si>
  <si>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</si>
  <si>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</si>
  <si>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</si>
  <si>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</si>
  <si>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</si>
  <si>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</si>
  <si>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</si>
  <si>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</si>
  <si>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</si>
  <si>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</si>
  <si>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</si>
  <si>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</si>
  <si>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</si>
  <si>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</si>
  <si>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</si>
  <si>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</si>
  <si>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</si>
  <si>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</si>
  <si>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</si>
  <si>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</si>
  <si>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</si>
  <si>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</si>
  <si>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</si>
  <si>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</si>
  <si>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</si>
  <si>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</si>
  <si>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</si>
  <si>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</si>
  <si>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</si>
  <si>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2019</t>
  </si>
  <si>
    <t xml:space="preserve">200 </t>
  </si>
  <si>
    <t>CONVÊNIO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</si>
  <si>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NUEGE - Núcleo de Estatística e Gestão Estratégica</t>
    </r>
  </si>
  <si>
    <t>NÚCLEO DE ESTATÍSTICA E GESTÃO ESTRATÉGICA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</si>
</sst>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4" fillId="23" borderId="41" xfId="0" applyFont="1" applyFill="1" applyBorder="1" applyAlignment="1">
      <alignment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22" fontId="0" fillId="0" borderId="0" xfId="0" applyNumberFormat="1" applyAlignment="1">
      <alignment horizontal="right"/>
    </xf>
    <xf numFmtId="0" fontId="0" fillId="23" borderId="41" xfId="0" applyFill="1" applyBorder="1" applyAlignment="1">
      <alignment vertical="center"/>
    </xf>
    <xf numFmtId="0" fontId="4" fillId="23" borderId="41" xfId="0" applyFont="1" applyFill="1" applyBorder="1" applyAlignment="1">
      <alignment vertical="center"/>
    </xf>
    <xf numFmtId="0" fontId="72" fillId="56" borderId="44" xfId="283" applyFont="1" applyFill="1" applyBorder="1" applyAlignment="1">
      <alignment horizontal="center" vertical="center" wrapText="1"/>
      <protection/>
    </xf>
    <xf numFmtId="0" fontId="72" fillId="56" borderId="45" xfId="283" applyFont="1" applyFill="1" applyBorder="1" applyAlignment="1">
      <alignment horizontal="center" vertical="center" wrapText="1"/>
      <protection/>
    </xf>
    <xf numFmtId="0" fontId="72" fillId="56" borderId="4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48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14" fontId="39" fillId="12" borderId="49" xfId="0" applyNumberFormat="1" applyFont="1" applyFill="1" applyBorder="1" applyAlignment="1">
      <alignment horizontal="center" vertical="center"/>
    </xf>
    <xf numFmtId="14" fontId="39" fillId="12" borderId="50" xfId="0" applyNumberFormat="1" applyFont="1" applyFill="1" applyBorder="1" applyAlignment="1">
      <alignment horizontal="center" vertical="center"/>
    </xf>
    <xf numFmtId="0" fontId="75" fillId="62" borderId="51" xfId="283" applyFont="1" applyFill="1" applyBorder="1" applyAlignment="1">
      <alignment horizontal="center" vertical="center" wrapText="1"/>
      <protection/>
    </xf>
    <xf numFmtId="0" fontId="75" fillId="62" borderId="52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189" fontId="4" fillId="23" borderId="54" xfId="0" applyNumberFormat="1" applyFont="1" applyFill="1" applyBorder="1" applyAlignment="1">
      <alignment horizontal="center" vertical="center"/>
    </xf>
    <xf numFmtId="189" fontId="4" fillId="23" borderId="55" xfId="0" applyNumberFormat="1" applyFont="1" applyFill="1" applyBorder="1" applyAlignment="1">
      <alignment horizontal="center" vertical="center"/>
    </xf>
    <xf numFmtId="14" fontId="4" fillId="23" borderId="54" xfId="0" applyNumberFormat="1" applyFont="1" applyFill="1" applyBorder="1" applyAlignment="1">
      <alignment horizontal="center" vertical="center"/>
    </xf>
    <xf numFmtId="14" fontId="4" fillId="23" borderId="55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75" fillId="62" borderId="56" xfId="283" applyFont="1" applyFill="1" applyBorder="1" applyAlignment="1">
      <alignment horizontal="center" vertical="center" wrapText="1"/>
      <protection/>
    </xf>
    <xf numFmtId="0" fontId="4" fillId="59" borderId="54" xfId="283" applyFont="1" applyFill="1" applyBorder="1" applyAlignment="1">
      <alignment horizontal="center" vertical="center" wrapText="1"/>
      <protection/>
    </xf>
    <xf numFmtId="0" fontId="4" fillId="59" borderId="55" xfId="283" applyFont="1" applyFill="1" applyBorder="1" applyAlignment="1">
      <alignment horizontal="center" vertical="center" wrapText="1"/>
      <protection/>
    </xf>
    <xf numFmtId="0" fontId="76" fillId="62" borderId="47" xfId="283" applyFont="1" applyFill="1" applyBorder="1" applyAlignment="1">
      <alignment horizontal="center" vertical="center" wrapText="1"/>
      <protection/>
    </xf>
    <xf numFmtId="0" fontId="76" fillId="62" borderId="57" xfId="283" applyFont="1" applyFill="1" applyBorder="1" applyAlignment="1">
      <alignment horizontal="center" vertical="center" wrapText="1"/>
      <protection/>
    </xf>
    <xf numFmtId="0" fontId="76" fillId="62" borderId="56" xfId="283" applyFont="1" applyFill="1" applyBorder="1" applyAlignment="1">
      <alignment horizontal="center" vertical="center" wrapText="1"/>
      <protection/>
    </xf>
    <xf numFmtId="0" fontId="76" fillId="62" borderId="52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A1">
      <selection activeCell="N62" sqref="N62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2:25" ht="17.2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8" ht="15.75">
      <c r="A3" s="37"/>
      <c r="B3" s="103" t="s">
        <v>113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38"/>
      <c r="AA3" s="37"/>
      <c r="AB3" s="37"/>
    </row>
    <row r="4" spans="1:25" ht="15.75">
      <c r="A4" s="37"/>
      <c r="B4" s="68" t="s">
        <v>116</v>
      </c>
      <c r="C4" s="70"/>
      <c r="D4" s="70" t="s">
        <v>108</v>
      </c>
      <c r="E4" s="70"/>
      <c r="F4" s="70"/>
      <c r="G4" s="102" t="s">
        <v>121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.75">
      <c r="A5" s="37"/>
      <c r="B5" s="68" t="s">
        <v>117</v>
      </c>
      <c r="C5" s="70"/>
      <c r="D5" s="71" t="s">
        <v>175</v>
      </c>
      <c r="E5" s="71"/>
      <c r="F5" s="7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2:25" ht="15.75"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2:25" ht="12.75">
      <c r="B7" s="69" t="s">
        <v>114</v>
      </c>
      <c r="C7" s="75"/>
      <c r="D7" s="98">
        <v>43738</v>
      </c>
      <c r="E7" s="99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3.5" thickBot="1">
      <c r="B8" s="69" t="s">
        <v>115</v>
      </c>
      <c r="C8" s="76"/>
      <c r="D8" s="100">
        <v>43752</v>
      </c>
      <c r="E8" s="101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2:25" ht="48.75" customHeight="1" thickBot="1">
      <c r="B9" s="107" t="s">
        <v>1</v>
      </c>
      <c r="C9" s="108"/>
      <c r="D9" s="108"/>
      <c r="E9" s="108"/>
      <c r="F9" s="109"/>
      <c r="G9" s="109"/>
      <c r="H9" s="109"/>
      <c r="I9" s="109"/>
      <c r="J9" s="109"/>
      <c r="K9" s="110"/>
      <c r="L9" s="96" t="s">
        <v>2</v>
      </c>
      <c r="M9" s="84" t="s">
        <v>3</v>
      </c>
      <c r="N9" s="85"/>
      <c r="O9" s="96" t="s">
        <v>4</v>
      </c>
      <c r="P9" s="111" t="s">
        <v>5</v>
      </c>
      <c r="Q9" s="92" t="s">
        <v>6</v>
      </c>
      <c r="R9" s="93"/>
      <c r="S9" s="96" t="s">
        <v>7</v>
      </c>
      <c r="T9" s="92" t="s">
        <v>8</v>
      </c>
      <c r="U9" s="104"/>
      <c r="V9" s="104"/>
      <c r="W9" s="104"/>
      <c r="X9" s="104"/>
      <c r="Y9" s="93"/>
    </row>
    <row r="10" spans="2:25" ht="21.75" customHeight="1">
      <c r="B10" s="105" t="s">
        <v>9</v>
      </c>
      <c r="C10" s="106"/>
      <c r="D10" s="80" t="s">
        <v>10</v>
      </c>
      <c r="E10" s="80" t="s">
        <v>11</v>
      </c>
      <c r="F10" s="82" t="s">
        <v>12</v>
      </c>
      <c r="G10" s="83"/>
      <c r="H10" s="80" t="s">
        <v>13</v>
      </c>
      <c r="I10" s="94" t="s">
        <v>14</v>
      </c>
      <c r="J10" s="95"/>
      <c r="K10" s="80" t="s">
        <v>15</v>
      </c>
      <c r="L10" s="97"/>
      <c r="M10" s="55" t="s">
        <v>16</v>
      </c>
      <c r="N10" s="55" t="s">
        <v>17</v>
      </c>
      <c r="O10" s="97"/>
      <c r="P10" s="112"/>
      <c r="Q10" s="56" t="s">
        <v>18</v>
      </c>
      <c r="R10" s="56" t="s">
        <v>19</v>
      </c>
      <c r="S10" s="97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81"/>
      <c r="E11" s="81"/>
      <c r="F11" s="40" t="s">
        <v>26</v>
      </c>
      <c r="G11" s="40" t="s">
        <v>27</v>
      </c>
      <c r="H11" s="81"/>
      <c r="I11" s="40" t="s">
        <v>24</v>
      </c>
      <c r="J11" s="40" t="s">
        <v>25</v>
      </c>
      <c r="K11" s="81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0</v>
      </c>
      <c r="N12" s="15">
        <f>dados!Q2</f>
        <v>0</v>
      </c>
      <c r="O12" s="17">
        <f>L12+M12-N12</f>
        <v>25004</v>
      </c>
      <c r="P12" s="14">
        <f>dados!X2</f>
        <v>0</v>
      </c>
      <c r="Q12" s="15">
        <f>dados!Y2</f>
        <v>0</v>
      </c>
      <c r="R12" s="15">
        <f>dados!T2</f>
        <v>50000</v>
      </c>
      <c r="S12" s="15">
        <f>O12-P12+Q12+R12</f>
        <v>75004</v>
      </c>
      <c r="T12" s="15">
        <f>dados!U2</f>
        <v>43400</v>
      </c>
      <c r="U12" s="19">
        <f>IF(S12&gt;0,T12/S12,0)</f>
        <v>0.5786358060903418</v>
      </c>
      <c r="V12" s="15">
        <f>dados!V2</f>
        <v>43400</v>
      </c>
      <c r="W12" s="19">
        <f>IF(S12&gt;0,V12/S12,0)</f>
        <v>0.5786358060903418</v>
      </c>
      <c r="X12" s="15">
        <f>dados!W2</f>
        <v>38192</v>
      </c>
      <c r="Y12" s="19">
        <f>IF(S12&gt;0,X12/S12,0)</f>
        <v>0.5091995093595009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0</v>
      </c>
      <c r="M13" s="31">
        <f>dados!P3</f>
        <v>0</v>
      </c>
      <c r="N13" s="31">
        <f>dados!Q3</f>
        <v>0</v>
      </c>
      <c r="O13" s="32">
        <f aca="true" t="shared" si="0" ref="O13:O33">L13+M13-N13</f>
        <v>0</v>
      </c>
      <c r="P13" s="31">
        <f>dados!X3</f>
        <v>0</v>
      </c>
      <c r="Q13" s="31">
        <f>dados!Y3</f>
        <v>0</v>
      </c>
      <c r="R13" s="31">
        <f>dados!T3</f>
        <v>61821.17</v>
      </c>
      <c r="S13" s="31">
        <f aca="true" t="shared" si="1" ref="S13:S33">O13-P13+Q13+R13</f>
        <v>61821.17</v>
      </c>
      <c r="T13" s="31">
        <f>dados!U3</f>
        <v>939.77</v>
      </c>
      <c r="U13" s="33">
        <f aca="true" t="shared" si="2" ref="U13:U33">IF(S13&gt;0,T13/S13,0)</f>
        <v>0.015201426954552948</v>
      </c>
      <c r="V13" s="31">
        <f>dados!V3</f>
        <v>856.3</v>
      </c>
      <c r="W13" s="33">
        <f aca="true" t="shared" si="3" ref="W13:W33">IF(S13&gt;0,V13/S13,0)</f>
        <v>0.013851242220100332</v>
      </c>
      <c r="X13" s="31">
        <f>dados!W3</f>
        <v>856.3</v>
      </c>
      <c r="Y13" s="33">
        <f aca="true" t="shared" si="4" ref="Y13:Y33">IF(S13&gt;0,X13/S13,0)</f>
        <v>0.013851242220100332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1001</v>
      </c>
      <c r="M14" s="16">
        <f>dados!P4</f>
        <v>132144.34</v>
      </c>
      <c r="N14" s="16">
        <f>dados!Q4</f>
        <v>0</v>
      </c>
      <c r="O14" s="16">
        <f t="shared" si="0"/>
        <v>133145.34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133145.34</v>
      </c>
      <c r="T14" s="16">
        <f>dados!U4</f>
        <v>117923.95</v>
      </c>
      <c r="U14" s="18">
        <f t="shared" si="2"/>
        <v>0.885678387242092</v>
      </c>
      <c r="V14" s="16">
        <f>dados!V4</f>
        <v>0</v>
      </c>
      <c r="W14" s="18">
        <f t="shared" si="3"/>
        <v>0</v>
      </c>
      <c r="X14" s="16">
        <f>dados!W4</f>
        <v>0</v>
      </c>
      <c r="Y14" s="18">
        <f t="shared" si="4"/>
        <v>0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2220.2161</v>
      </c>
      <c r="F15" s="29" t="str">
        <f>dados!I5</f>
        <v>PROG. GES MANU. SER. EST. JUDICIÁRIO-PREST. JURISD. DO TJ/AC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0</v>
      </c>
      <c r="M15" s="31">
        <f>dados!P5</f>
        <v>1178604.94</v>
      </c>
      <c r="N15" s="31">
        <f>dados!Q5</f>
        <v>0</v>
      </c>
      <c r="O15" s="31">
        <f t="shared" si="0"/>
        <v>1178604.94</v>
      </c>
      <c r="P15" s="31">
        <f>dados!X5</f>
        <v>0</v>
      </c>
      <c r="Q15" s="31">
        <f>dados!Y5</f>
        <v>0</v>
      </c>
      <c r="R15" s="31">
        <f>dados!T5</f>
        <v>6648.59</v>
      </c>
      <c r="S15" s="31">
        <f t="shared" si="1"/>
        <v>1185253.53</v>
      </c>
      <c r="T15" s="31">
        <f>dados!U5</f>
        <v>1059657.63</v>
      </c>
      <c r="U15" s="33">
        <f t="shared" si="2"/>
        <v>0.8940345699708651</v>
      </c>
      <c r="V15" s="31">
        <f>dados!V5</f>
        <v>54990</v>
      </c>
      <c r="W15" s="33">
        <f t="shared" si="3"/>
        <v>0.046395137080924784</v>
      </c>
      <c r="X15" s="31">
        <f>dados!W5</f>
        <v>54990</v>
      </c>
      <c r="Y15" s="33">
        <f t="shared" si="4"/>
        <v>0.046395137080924784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2220.2162</v>
      </c>
      <c r="F16" s="13" t="str">
        <f>dados!I6</f>
        <v>PROG. GES MANU. SER. EST. JUDICIÁRIO-PREST. JURISD. DO TJ/AC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2</v>
      </c>
      <c r="M16" s="16">
        <f>dados!P6</f>
        <v>0</v>
      </c>
      <c r="N16" s="16">
        <f>dados!Q6</f>
        <v>0</v>
      </c>
      <c r="O16" s="16">
        <f t="shared" si="0"/>
        <v>2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2</v>
      </c>
      <c r="T16" s="16">
        <f>dados!U6</f>
        <v>0</v>
      </c>
      <c r="U16" s="18">
        <f t="shared" si="2"/>
        <v>0</v>
      </c>
      <c r="V16" s="16">
        <f>dados!V6</f>
        <v>0</v>
      </c>
      <c r="W16" s="18">
        <f t="shared" si="3"/>
        <v>0</v>
      </c>
      <c r="X16" s="16">
        <f>dados!W6</f>
        <v>0</v>
      </c>
      <c r="Y16" s="18">
        <f t="shared" si="4"/>
        <v>0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2220.2163</v>
      </c>
      <c r="F17" s="29" t="str">
        <f>dados!I7</f>
        <v>PROG. GES MANU. SER. EST. JUDICIÁRIO-PREST. JURISD. DO TJ/AC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42266963.77</v>
      </c>
      <c r="M17" s="31">
        <f>dados!P7</f>
        <v>5393481.5</v>
      </c>
      <c r="N17" s="31">
        <f>dados!Q7</f>
        <v>6813000</v>
      </c>
      <c r="O17" s="31">
        <f t="shared" si="0"/>
        <v>40847445.27</v>
      </c>
      <c r="P17" s="31">
        <f>dados!X7</f>
        <v>0</v>
      </c>
      <c r="Q17" s="31">
        <f>dados!Y7</f>
        <v>0</v>
      </c>
      <c r="R17" s="31">
        <f>dados!T7</f>
        <v>0</v>
      </c>
      <c r="S17" s="31">
        <f t="shared" si="1"/>
        <v>40847445.27</v>
      </c>
      <c r="T17" s="31">
        <f>dados!U7</f>
        <v>6868408.99</v>
      </c>
      <c r="U17" s="33">
        <f t="shared" si="2"/>
        <v>0.16814782282221294</v>
      </c>
      <c r="V17" s="31">
        <f>dados!V7</f>
        <v>6868408.99</v>
      </c>
      <c r="W17" s="33">
        <f t="shared" si="3"/>
        <v>0.16814782282221294</v>
      </c>
      <c r="X17" s="31">
        <f>dados!W7</f>
        <v>6868408.99</v>
      </c>
      <c r="Y17" s="33">
        <f t="shared" si="4"/>
        <v>0.16814782282221294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7714572.49</v>
      </c>
      <c r="M18" s="16">
        <f>dados!P8</f>
        <v>1174400</v>
      </c>
      <c r="N18" s="16">
        <f>dados!Q8</f>
        <v>1370400</v>
      </c>
      <c r="O18" s="16">
        <f t="shared" si="0"/>
        <v>7518572.49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7518572.49</v>
      </c>
      <c r="T18" s="16">
        <f>dados!U8</f>
        <v>6805888.79</v>
      </c>
      <c r="U18" s="18">
        <f t="shared" si="2"/>
        <v>0.9052102375885984</v>
      </c>
      <c r="V18" s="16">
        <f>dados!V8</f>
        <v>6774888.79</v>
      </c>
      <c r="W18" s="18">
        <f t="shared" si="3"/>
        <v>0.9010871144769663</v>
      </c>
      <c r="X18" s="16">
        <f>dados!W8</f>
        <v>6759500.54</v>
      </c>
      <c r="Y18" s="18">
        <f t="shared" si="4"/>
        <v>0.8990404161149479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4</v>
      </c>
      <c r="L19" s="31">
        <f>dados!O9</f>
        <v>1</v>
      </c>
      <c r="M19" s="31">
        <f>dados!P9</f>
        <v>0</v>
      </c>
      <c r="N19" s="31">
        <f>dados!Q9</f>
        <v>0</v>
      </c>
      <c r="O19" s="31">
        <f t="shared" si="0"/>
        <v>1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1</v>
      </c>
      <c r="T19" s="31">
        <f>dados!U9</f>
        <v>0</v>
      </c>
      <c r="U19" s="33">
        <f t="shared" si="2"/>
        <v>0</v>
      </c>
      <c r="V19" s="31">
        <f>dados!V9</f>
        <v>0</v>
      </c>
      <c r="W19" s="33">
        <f t="shared" si="3"/>
        <v>0</v>
      </c>
      <c r="X19" s="31">
        <f>dados!W9</f>
        <v>0</v>
      </c>
      <c r="Y19" s="33">
        <f t="shared" si="4"/>
        <v>0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02.122</v>
      </c>
      <c r="E20" s="12" t="str">
        <f>dados!G10&amp;"."&amp;dados!H10</f>
        <v>2220.2172</v>
      </c>
      <c r="F20" s="13" t="str">
        <f>dados!I10</f>
        <v>PROG. GES MANU. SER. EST. JUDICIÁRIO-PREST. JURISD. DO TJ/AC</v>
      </c>
      <c r="G20" s="13" t="str">
        <f>dados!J10</f>
        <v>GESTÃO ADMINISTRATIVA DO TRIBUNAL DE JUSTIÇA / AC / DIPES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6</v>
      </c>
      <c r="L20" s="16">
        <f>dados!O10</f>
        <v>0</v>
      </c>
      <c r="M20" s="16">
        <f>dados!P10</f>
        <v>90000</v>
      </c>
      <c r="N20" s="16">
        <f>dados!Q10</f>
        <v>0</v>
      </c>
      <c r="O20" s="16">
        <f t="shared" si="0"/>
        <v>90000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90000</v>
      </c>
      <c r="T20" s="16">
        <f>dados!U10</f>
        <v>89273.47</v>
      </c>
      <c r="U20" s="18">
        <f t="shared" si="2"/>
        <v>0.9919274444444445</v>
      </c>
      <c r="V20" s="16">
        <f>dados!V10</f>
        <v>62916.53</v>
      </c>
      <c r="W20" s="18">
        <f t="shared" si="3"/>
        <v>0.6990725555555556</v>
      </c>
      <c r="X20" s="16">
        <f>dados!W10</f>
        <v>62916.53</v>
      </c>
      <c r="Y20" s="18">
        <f t="shared" si="4"/>
        <v>0.6990725555555556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3</v>
      </c>
      <c r="L21" s="31">
        <f>dados!O11</f>
        <v>2</v>
      </c>
      <c r="M21" s="31">
        <f>dados!P11</f>
        <v>0</v>
      </c>
      <c r="N21" s="31">
        <f>dados!Q11</f>
        <v>0</v>
      </c>
      <c r="O21" s="31">
        <f t="shared" si="0"/>
        <v>2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2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02.301</v>
      </c>
      <c r="E22" s="12" t="str">
        <f>dados!G12&amp;"."&amp;dados!H12</f>
        <v>2220.2165</v>
      </c>
      <c r="F22" s="13" t="str">
        <f>dados!I12</f>
        <v>PROG. GES MANU. SER. EST. JUDICIÁRIO-PREST. JURISD. DO TJ/AC</v>
      </c>
      <c r="G22" s="13" t="str">
        <f>dados!J12</f>
        <v>PROGRAMA QUALIDADE DE VIDA.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4</v>
      </c>
      <c r="L22" s="16">
        <f>dados!O12</f>
        <v>1</v>
      </c>
      <c r="M22" s="16">
        <f>dados!P12</f>
        <v>0</v>
      </c>
      <c r="N22" s="16">
        <f>dados!Q12</f>
        <v>0</v>
      </c>
      <c r="O22" s="16">
        <f t="shared" si="0"/>
        <v>1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1</v>
      </c>
      <c r="T22" s="16">
        <f>dados!U12</f>
        <v>0</v>
      </c>
      <c r="U22" s="18">
        <f t="shared" si="2"/>
        <v>0</v>
      </c>
      <c r="V22" s="16">
        <f>dados!V12</f>
        <v>0</v>
      </c>
      <c r="W22" s="18">
        <f t="shared" si="3"/>
        <v>0</v>
      </c>
      <c r="X22" s="16">
        <f>dados!W12</f>
        <v>0</v>
      </c>
      <c r="Y22" s="18">
        <f t="shared" si="4"/>
        <v>0</v>
      </c>
    </row>
    <row r="23" spans="2:25" ht="16.5" customHeight="1">
      <c r="B23" s="28" t="str">
        <f>dados!C13</f>
        <v>002</v>
      </c>
      <c r="C23" s="29" t="str">
        <f>dados!D13</f>
        <v>DIRETORIA DE GESTÃO DE PESSOAS</v>
      </c>
      <c r="D23" s="28" t="str">
        <f>dados!E13&amp;"."&amp;dados!F13</f>
        <v>09.272</v>
      </c>
      <c r="E23" s="28" t="str">
        <f>dados!G13&amp;"."&amp;dados!H13</f>
        <v>2220.2164</v>
      </c>
      <c r="F23" s="29" t="str">
        <f>dados!I13</f>
        <v>PROG. GES MANU. SER. EST. JUDICIÁRIO-PREST. JURISD. DO TJ/AC</v>
      </c>
      <c r="G23" s="29" t="str">
        <f>dados!J13</f>
        <v>CUSTEIO DE INATIVOS E PENSIONISTAS DO TRIBUNAL DE JUSTIÇA.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1</v>
      </c>
      <c r="L23" s="31">
        <f>dados!O13</f>
        <v>28447024.35</v>
      </c>
      <c r="M23" s="31">
        <f>dados!P13</f>
        <v>13589309.63</v>
      </c>
      <c r="N23" s="31">
        <f>dados!Q13</f>
        <v>0</v>
      </c>
      <c r="O23" s="31">
        <f t="shared" si="0"/>
        <v>42036333.980000004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42036333.980000004</v>
      </c>
      <c r="T23" s="31">
        <f>dados!U13</f>
        <v>34936138.88</v>
      </c>
      <c r="U23" s="33">
        <f t="shared" si="2"/>
        <v>0.8310938555351158</v>
      </c>
      <c r="V23" s="31">
        <f>dados!V13</f>
        <v>34936138.88</v>
      </c>
      <c r="W23" s="33">
        <f t="shared" si="3"/>
        <v>0.8310938555351158</v>
      </c>
      <c r="X23" s="31">
        <f>dados!W13</f>
        <v>34936138.88</v>
      </c>
      <c r="Y23" s="33">
        <f t="shared" si="4"/>
        <v>0.8310938555351158</v>
      </c>
    </row>
    <row r="24" spans="2:25" ht="16.5" customHeight="1">
      <c r="B24" s="12" t="str">
        <f>dados!C14</f>
        <v>003</v>
      </c>
      <c r="C24" s="13" t="str">
        <f>dados!D14</f>
        <v>DIRETORIA DE GESTÃO ESTRATÉGICA</v>
      </c>
      <c r="D24" s="12" t="str">
        <f>dados!E14&amp;"."&amp;dados!F14</f>
        <v>02.122</v>
      </c>
      <c r="E24" s="12" t="str">
        <f>dados!G14&amp;"."&amp;dados!H14</f>
        <v>2220.2166</v>
      </c>
      <c r="F24" s="13" t="str">
        <f>dados!I14</f>
        <v>PROG. GES MANU. SER. EST. JUDICIÁRIO-PREST. JURISD. DO TJ/AC</v>
      </c>
      <c r="G24" s="13" t="str">
        <f>dados!J14</f>
        <v>MODERNIZAÇÃO E DESENVOLVIMENTO INSTITUCIONAL.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12334.88</v>
      </c>
      <c r="M24" s="16">
        <f>dados!P14</f>
        <v>0</v>
      </c>
      <c r="N24" s="16">
        <f>dados!Q14</f>
        <v>0</v>
      </c>
      <c r="O24" s="16">
        <f t="shared" si="0"/>
        <v>12334.88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12334.88</v>
      </c>
      <c r="T24" s="16">
        <f>dados!U14</f>
        <v>2875.01</v>
      </c>
      <c r="U24" s="18">
        <f t="shared" si="2"/>
        <v>0.2330796894659697</v>
      </c>
      <c r="V24" s="16">
        <f>dados!V14</f>
        <v>2875.01</v>
      </c>
      <c r="W24" s="18">
        <f t="shared" si="3"/>
        <v>0.2330796894659697</v>
      </c>
      <c r="X24" s="16">
        <f>dados!W14</f>
        <v>2875.01</v>
      </c>
      <c r="Y24" s="18">
        <f t="shared" si="4"/>
        <v>0.2330796894659697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20003</v>
      </c>
      <c r="M25" s="31">
        <f>dados!P15</f>
        <v>0</v>
      </c>
      <c r="N25" s="31">
        <f>dados!Q15</f>
        <v>0</v>
      </c>
      <c r="O25" s="31">
        <f t="shared" si="0"/>
        <v>20003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20003</v>
      </c>
      <c r="T25" s="31">
        <f>dados!U15</f>
        <v>5489.91</v>
      </c>
      <c r="U25" s="33">
        <f t="shared" si="2"/>
        <v>0.27445433185022244</v>
      </c>
      <c r="V25" s="31">
        <f>dados!V15</f>
        <v>5489.91</v>
      </c>
      <c r="W25" s="33">
        <f t="shared" si="3"/>
        <v>0.27445433185022244</v>
      </c>
      <c r="X25" s="31">
        <f>dados!W15</f>
        <v>5489.91</v>
      </c>
      <c r="Y25" s="33">
        <f t="shared" si="4"/>
        <v>0.27445433185022244</v>
      </c>
    </row>
    <row r="26" spans="2:25" ht="16.5" customHeight="1">
      <c r="B26" s="12" t="str">
        <f>dados!C16</f>
        <v>004</v>
      </c>
      <c r="C26" s="13" t="str">
        <f>dados!D16</f>
        <v>DIRETORIA DE INFORMAÇÃO INSTITUCIONAL</v>
      </c>
      <c r="D26" s="12" t="str">
        <f>dados!E16&amp;"."&amp;dados!F16</f>
        <v>02.131</v>
      </c>
      <c r="E26" s="12" t="str">
        <f>dados!G16&amp;"."&amp;dados!H16</f>
        <v>2220.2167</v>
      </c>
      <c r="F26" s="13" t="str">
        <f>dados!I16</f>
        <v>PROG. GES MANU. SER. EST. JUDICIÁRIO-PREST. JURISD. DO TJ/AC</v>
      </c>
      <c r="G26" s="13" t="str">
        <f>dados!J16</f>
        <v>PLANO ESTRATÉGICO DE COMUNICAÇÃO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1</v>
      </c>
      <c r="M26" s="16">
        <f>dados!P16</f>
        <v>0</v>
      </c>
      <c r="N26" s="16">
        <f>dados!Q16</f>
        <v>0</v>
      </c>
      <c r="O26" s="16">
        <f t="shared" si="0"/>
        <v>1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10004</v>
      </c>
      <c r="M27" s="31">
        <f>dados!P17</f>
        <v>0</v>
      </c>
      <c r="N27" s="31">
        <f>dados!Q17</f>
        <v>0</v>
      </c>
      <c r="O27" s="31">
        <f t="shared" si="0"/>
        <v>10004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10004</v>
      </c>
      <c r="T27" s="31">
        <f>dados!U17</f>
        <v>9711.25</v>
      </c>
      <c r="U27" s="33">
        <f t="shared" si="2"/>
        <v>0.9707367053178728</v>
      </c>
      <c r="V27" s="31">
        <f>dados!V17</f>
        <v>9711.25</v>
      </c>
      <c r="W27" s="33">
        <f t="shared" si="3"/>
        <v>0.9707367053178728</v>
      </c>
      <c r="X27" s="31">
        <f>dados!W17</f>
        <v>9711.25</v>
      </c>
      <c r="Y27" s="33">
        <f t="shared" si="4"/>
        <v>0.9707367053178728</v>
      </c>
    </row>
    <row r="28" spans="2:25" ht="16.5" customHeight="1">
      <c r="B28" s="12" t="str">
        <f>dados!C18</f>
        <v>005</v>
      </c>
      <c r="C28" s="13" t="str">
        <f>dados!D18</f>
        <v>DIRETORIA DE TECNOLOGIA E INFORMAÇÃO</v>
      </c>
      <c r="D28" s="12" t="str">
        <f>dados!E18&amp;"."&amp;dados!F18</f>
        <v>02.126</v>
      </c>
      <c r="E28" s="12" t="str">
        <f>dados!G18&amp;"."&amp;dados!H18</f>
        <v>2220.2168</v>
      </c>
      <c r="F28" s="13" t="str">
        <f>dados!I18</f>
        <v>PROG. GES MANU. SER. EST. JUDICIÁRIO-PREST. JURISD. DO TJ/AC</v>
      </c>
      <c r="G28" s="13" t="str">
        <f>dados!J18</f>
        <v>PLANO ESTRATÉGICO DE TECNOLOGIA DA INFORMAÇÃO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2</v>
      </c>
      <c r="M28" s="16">
        <f>dados!P18</f>
        <v>0</v>
      </c>
      <c r="N28" s="16">
        <f>dados!Q18</f>
        <v>0</v>
      </c>
      <c r="O28" s="16">
        <f t="shared" si="0"/>
        <v>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3</v>
      </c>
      <c r="L29" s="31">
        <f>dados!O19</f>
        <v>1</v>
      </c>
      <c r="M29" s="31">
        <f>dados!P19</f>
        <v>0</v>
      </c>
      <c r="N29" s="31">
        <f>dados!Q19</f>
        <v>0</v>
      </c>
      <c r="O29" s="31">
        <f t="shared" si="0"/>
        <v>1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2220.1907</v>
      </c>
      <c r="F30" s="13" t="str">
        <f>dados!I20</f>
        <v>PROG. GES MANU. SER. EST. JUDICIÁRIO-PREST. JURISD. DO TJ/AC</v>
      </c>
      <c r="G30" s="13" t="str">
        <f>dados!J20</f>
        <v>PLANO DE OBRAS.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4</v>
      </c>
      <c r="L30" s="16">
        <f>dados!O20</f>
        <v>2</v>
      </c>
      <c r="M30" s="16">
        <f>dados!P20</f>
        <v>0</v>
      </c>
      <c r="N30" s="16">
        <f>dados!Q20</f>
        <v>0</v>
      </c>
      <c r="O30" s="16">
        <f t="shared" si="0"/>
        <v>2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2</v>
      </c>
      <c r="T30" s="16">
        <f>dados!U20</f>
        <v>0</v>
      </c>
      <c r="U30" s="18">
        <f t="shared" si="2"/>
        <v>0</v>
      </c>
      <c r="V30" s="16">
        <f>dados!V20</f>
        <v>0</v>
      </c>
      <c r="W30" s="18">
        <f t="shared" si="3"/>
        <v>0</v>
      </c>
      <c r="X30" s="16">
        <f>dados!W20</f>
        <v>0</v>
      </c>
      <c r="Y30" s="18">
        <f t="shared" si="4"/>
        <v>0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3</v>
      </c>
      <c r="L31" s="31">
        <f>dados!O21</f>
        <v>3060006</v>
      </c>
      <c r="M31" s="31">
        <f>dados!P21</f>
        <v>0</v>
      </c>
      <c r="N31" s="31">
        <f>dados!Q21</f>
        <v>2982000</v>
      </c>
      <c r="O31" s="31">
        <f t="shared" si="0"/>
        <v>78006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78006</v>
      </c>
      <c r="T31" s="31">
        <f>dados!U21</f>
        <v>65120.94</v>
      </c>
      <c r="U31" s="33">
        <f t="shared" si="2"/>
        <v>0.8348196292592878</v>
      </c>
      <c r="V31" s="31">
        <f>dados!V21</f>
        <v>59819.44</v>
      </c>
      <c r="W31" s="33">
        <f t="shared" si="3"/>
        <v>0.7668569084429403</v>
      </c>
      <c r="X31" s="31">
        <f>dados!W21</f>
        <v>59819.44</v>
      </c>
      <c r="Y31" s="33">
        <f t="shared" si="4"/>
        <v>0.7668569084429403</v>
      </c>
    </row>
    <row r="32" spans="2:25" ht="16.5" customHeight="1">
      <c r="B32" s="12" t="str">
        <f>dados!C22</f>
        <v>006</v>
      </c>
      <c r="C32" s="13" t="str">
        <f>dados!D22</f>
        <v>DIRETORIA DE LOGÍSTICA</v>
      </c>
      <c r="D32" s="12" t="str">
        <f>dados!E22&amp;"."&amp;dados!F22</f>
        <v>02.122</v>
      </c>
      <c r="E32" s="12" t="str">
        <f>dados!G22&amp;"."&amp;dados!H22</f>
        <v>2220.2169</v>
      </c>
      <c r="F32" s="13" t="str">
        <f>dados!I22</f>
        <v>PROG. GES MANU. SER. EST. JUDICIÁRIO-PREST. JURISD. DO TJ/AC</v>
      </c>
      <c r="G32" s="13" t="str">
        <f>dados!J22</f>
        <v>GESTÃO ADMINISTRATIVA DO TRIBUNAL DE JUSTIÇA  / AC.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4</v>
      </c>
      <c r="L32" s="16">
        <f>dados!O22</f>
        <v>2</v>
      </c>
      <c r="M32" s="16">
        <f>dados!P22</f>
        <v>0</v>
      </c>
      <c r="N32" s="16">
        <f>dados!Q22</f>
        <v>0</v>
      </c>
      <c r="O32" s="16">
        <f t="shared" si="0"/>
        <v>2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</v>
      </c>
      <c r="T32" s="16">
        <f>dados!U22</f>
        <v>0</v>
      </c>
      <c r="U32" s="18">
        <f t="shared" si="2"/>
        <v>0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100 </v>
      </c>
      <c r="J33" s="28" t="str">
        <f>dados!N23</f>
        <v>RP</v>
      </c>
      <c r="K33" s="28" t="str">
        <f>dados!L23</f>
        <v>3</v>
      </c>
      <c r="L33" s="31">
        <f>dados!O23</f>
        <v>87137.6</v>
      </c>
      <c r="M33" s="31">
        <f>dados!P23</f>
        <v>127936.42</v>
      </c>
      <c r="N33" s="31">
        <f>dados!Q23</f>
        <v>9117.32</v>
      </c>
      <c r="O33" s="31">
        <f t="shared" si="0"/>
        <v>205956.7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205956.7</v>
      </c>
      <c r="T33" s="31">
        <f>dados!U23</f>
        <v>98538.13</v>
      </c>
      <c r="U33" s="33">
        <f t="shared" si="2"/>
        <v>0.4784410024048744</v>
      </c>
      <c r="V33" s="31">
        <f>dados!V23</f>
        <v>48274.79</v>
      </c>
      <c r="W33" s="33">
        <f t="shared" si="3"/>
        <v>0.23439290880073335</v>
      </c>
      <c r="X33" s="31">
        <f>dados!W23</f>
        <v>48274.79</v>
      </c>
      <c r="Y33" s="33">
        <f t="shared" si="4"/>
        <v>0.23439290880073335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200 </v>
      </c>
      <c r="J34" s="23" t="str">
        <f>dados!N24</f>
        <v>CONVÊNIO</v>
      </c>
      <c r="K34" s="23" t="str">
        <f>dados!L24</f>
        <v>3</v>
      </c>
      <c r="L34" s="20">
        <f>dados!O24</f>
        <v>0</v>
      </c>
      <c r="M34" s="22">
        <f>dados!P24</f>
        <v>27173.11</v>
      </c>
      <c r="N34" s="22">
        <f>dados!Q24</f>
        <v>0</v>
      </c>
      <c r="O34" s="27">
        <f>L34+M34-N34</f>
        <v>27173.11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27173.11</v>
      </c>
      <c r="T34" s="22">
        <f>dados!U24</f>
        <v>0</v>
      </c>
      <c r="U34" s="21">
        <f>IF(S34&gt;0,T34/S34,0)</f>
        <v>0</v>
      </c>
      <c r="V34" s="22">
        <f>dados!V24</f>
        <v>0</v>
      </c>
      <c r="W34" s="21">
        <f>IF(S34&gt;0,V34/S34,0)</f>
        <v>0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100 </v>
      </c>
      <c r="J35" s="28" t="str">
        <f>dados!N25</f>
        <v>RP</v>
      </c>
      <c r="K35" s="28" t="str">
        <f>dados!L25</f>
        <v>4</v>
      </c>
      <c r="L35" s="31">
        <f>dados!O25</f>
        <v>135097.36</v>
      </c>
      <c r="M35" s="31">
        <f>dados!P25</f>
        <v>1217.74</v>
      </c>
      <c r="N35" s="31">
        <f>dados!Q25</f>
        <v>54000</v>
      </c>
      <c r="O35" s="32">
        <f aca="true" t="shared" si="5" ref="O35:O46">L35+M35-N35</f>
        <v>82315.09999999998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82315.09999999998</v>
      </c>
      <c r="T35" s="31">
        <f>dados!U25</f>
        <v>25200</v>
      </c>
      <c r="U35" s="33">
        <f aca="true" t="shared" si="7" ref="U35:U46">IF(S35&gt;0,T35/S35,0)</f>
        <v>0.306140671638618</v>
      </c>
      <c r="V35" s="31">
        <f>dados!V25</f>
        <v>25200</v>
      </c>
      <c r="W35" s="33">
        <f aca="true" t="shared" si="8" ref="W35:W46">IF(S35&gt;0,V35/S35,0)</f>
        <v>0.306140671638618</v>
      </c>
      <c r="X35" s="31">
        <f>dados!W25</f>
        <v>25200</v>
      </c>
      <c r="Y35" s="33">
        <f aca="true" t="shared" si="9" ref="Y35:Y46">IF(S35&gt;0,X35/S35,0)</f>
        <v>0.306140671638618</v>
      </c>
    </row>
    <row r="36" spans="2:25" ht="16.5" customHeight="1">
      <c r="B36" s="12" t="str">
        <f>dados!C26</f>
        <v>007</v>
      </c>
      <c r="C36" s="13" t="str">
        <f>dados!D26</f>
        <v>ESCOLA DO PODER JUDICIÁRIO</v>
      </c>
      <c r="D36" s="12" t="str">
        <f>dados!E26&amp;"."&amp;dados!F26</f>
        <v>02.128</v>
      </c>
      <c r="E36" s="12" t="str">
        <f>dados!G26&amp;"."&amp;dados!H26</f>
        <v>2220.2170</v>
      </c>
      <c r="F36" s="13" t="str">
        <f>dados!I26</f>
        <v>PROG. GES MANU. SER. EST. JUDICIÁRIO-PREST. JURISD. DO TJ/AC</v>
      </c>
      <c r="G36" s="13" t="str">
        <f>dados!J26</f>
        <v>PLANO ESTRATÉGICO DE CAPACITAÇÃO.</v>
      </c>
      <c r="H36" s="12" t="s">
        <v>33</v>
      </c>
      <c r="I36" s="12" t="str">
        <f>dados!M26</f>
        <v>200 </v>
      </c>
      <c r="J36" s="12" t="str">
        <f>dados!N26</f>
        <v>CONVÊNIO</v>
      </c>
      <c r="K36" s="12" t="str">
        <f>dados!L26</f>
        <v>4</v>
      </c>
      <c r="L36" s="16">
        <f>dados!O26</f>
        <v>0</v>
      </c>
      <c r="M36" s="16">
        <f>dados!P26</f>
        <v>110998.57</v>
      </c>
      <c r="N36" s="16">
        <f>dados!Q26</f>
        <v>0</v>
      </c>
      <c r="O36" s="16">
        <f t="shared" si="5"/>
        <v>110998.57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110998.57</v>
      </c>
      <c r="T36" s="16">
        <f>dados!U26</f>
        <v>0</v>
      </c>
      <c r="U36" s="18">
        <f t="shared" si="7"/>
        <v>0</v>
      </c>
      <c r="V36" s="16">
        <f>dados!V26</f>
        <v>0</v>
      </c>
      <c r="W36" s="18">
        <f t="shared" si="8"/>
        <v>0</v>
      </c>
      <c r="X36" s="16">
        <f>dados!W26</f>
        <v>0</v>
      </c>
      <c r="Y36" s="18">
        <f t="shared" si="9"/>
        <v>0</v>
      </c>
    </row>
    <row r="37" spans="2:25" ht="16.5" customHeight="1">
      <c r="B37" s="28" t="str">
        <f>dados!C27</f>
        <v>008</v>
      </c>
      <c r="C37" s="29" t="str">
        <f>dados!D27</f>
        <v>DIRETORIA REGIONAL DO VALE DO ACRE</v>
      </c>
      <c r="D37" s="28" t="str">
        <f>dados!E27&amp;"."&amp;dados!F27</f>
        <v>02.122</v>
      </c>
      <c r="E37" s="28" t="str">
        <f>dados!G27&amp;"."&amp;dados!H27</f>
        <v>2220.2171</v>
      </c>
      <c r="F37" s="29" t="str">
        <f>dados!I27</f>
        <v>PROG. GES MANU. SER. EST. JUDICIÁRIO-PREST. JURISD. DO TJ/AC</v>
      </c>
      <c r="G37" s="29" t="str">
        <f>dados!J27</f>
        <v>GESTÃO ADMINISTRATIVA DO TRIBUNAL DE JUSTIÇA / AC.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3</v>
      </c>
      <c r="L37" s="31">
        <f>dados!O27</f>
        <v>45571.7</v>
      </c>
      <c r="M37" s="31">
        <f>dados!P27</f>
        <v>0</v>
      </c>
      <c r="N37" s="31">
        <f>dados!Q27</f>
        <v>0</v>
      </c>
      <c r="O37" s="31">
        <f t="shared" si="5"/>
        <v>45571.7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45571.7</v>
      </c>
      <c r="T37" s="31">
        <f>dados!U27</f>
        <v>45501.29</v>
      </c>
      <c r="U37" s="33">
        <f t="shared" si="7"/>
        <v>0.9984549621804761</v>
      </c>
      <c r="V37" s="31">
        <f>dados!V27</f>
        <v>45501.29</v>
      </c>
      <c r="W37" s="33">
        <f t="shared" si="8"/>
        <v>0.9984549621804761</v>
      </c>
      <c r="X37" s="31">
        <f>dados!W27</f>
        <v>45501.29</v>
      </c>
      <c r="Y37" s="33">
        <f t="shared" si="9"/>
        <v>0.9984549621804761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1</v>
      </c>
      <c r="L38" s="16">
        <f>dados!O28</f>
        <v>135746816.27</v>
      </c>
      <c r="M38" s="16">
        <f>dados!P28</f>
        <v>11422153</v>
      </c>
      <c r="N38" s="16">
        <f>dados!Q28</f>
        <v>525000</v>
      </c>
      <c r="O38" s="16">
        <f t="shared" si="5"/>
        <v>146643969.27</v>
      </c>
      <c r="P38" s="16">
        <f>dados!X28</f>
        <v>0</v>
      </c>
      <c r="Q38" s="16">
        <f>dados!Y28</f>
        <v>0</v>
      </c>
      <c r="R38" s="16">
        <f>dados!T28</f>
        <v>6000000</v>
      </c>
      <c r="S38" s="16">
        <f t="shared" si="6"/>
        <v>152643969.27</v>
      </c>
      <c r="T38" s="16">
        <f>dados!U28</f>
        <v>138925216.12</v>
      </c>
      <c r="U38" s="18">
        <f t="shared" si="7"/>
        <v>0.9101258096496825</v>
      </c>
      <c r="V38" s="16">
        <f>dados!V28</f>
        <v>138925216.12</v>
      </c>
      <c r="W38" s="18">
        <f t="shared" si="8"/>
        <v>0.9101258096496825</v>
      </c>
      <c r="X38" s="16">
        <f>dados!W28</f>
        <v>138920098.38</v>
      </c>
      <c r="Y38" s="18">
        <f t="shared" si="9"/>
        <v>0.910092282350671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2220.4161</v>
      </c>
      <c r="F39" s="29" t="str">
        <f>dados!I29</f>
        <v>PROG. GES MANU. SER. EST. JUDICIÁRIO-PREST. JURISD. DO TJ/AC</v>
      </c>
      <c r="G39" s="29" t="str">
        <f>dados!J29</f>
        <v>CUSTEIO COM FOLHA DE PAGAMENTO - 1º GRAU DE JURISDIÇÃO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</v>
      </c>
      <c r="M39" s="31">
        <f>dados!P29</f>
        <v>500000</v>
      </c>
      <c r="N39" s="31">
        <f>dados!Q29</f>
        <v>500000</v>
      </c>
      <c r="O39" s="31">
        <f t="shared" si="5"/>
        <v>1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3</v>
      </c>
      <c r="L40" s="16">
        <f>dados!O30</f>
        <v>3</v>
      </c>
      <c r="M40" s="16">
        <f>dados!P30</f>
        <v>10695.57</v>
      </c>
      <c r="N40" s="16">
        <f>dados!Q30</f>
        <v>0</v>
      </c>
      <c r="O40" s="16">
        <f t="shared" si="5"/>
        <v>10698.57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10698.57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100 </v>
      </c>
      <c r="J41" s="28" t="str">
        <f>dados!N31</f>
        <v>RP</v>
      </c>
      <c r="K41" s="28" t="str">
        <f>dados!L31</f>
        <v>4</v>
      </c>
      <c r="L41" s="31">
        <f>dados!O31</f>
        <v>3</v>
      </c>
      <c r="M41" s="31">
        <f>dados!P31</f>
        <v>0</v>
      </c>
      <c r="N41" s="31">
        <f>dados!Q31</f>
        <v>0</v>
      </c>
      <c r="O41" s="31">
        <f t="shared" si="5"/>
        <v>3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3</v>
      </c>
      <c r="T41" s="31">
        <f>dados!U31</f>
        <v>0</v>
      </c>
      <c r="U41" s="33">
        <f t="shared" si="7"/>
        <v>0</v>
      </c>
      <c r="V41" s="31">
        <f>dados!V31</f>
        <v>0</v>
      </c>
      <c r="W41" s="33">
        <f t="shared" si="8"/>
        <v>0</v>
      </c>
      <c r="X41" s="31">
        <f>dados!W31</f>
        <v>0</v>
      </c>
      <c r="Y41" s="33">
        <f t="shared" si="9"/>
        <v>0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2220.4162</v>
      </c>
      <c r="F42" s="13" t="str">
        <f>dados!I32</f>
        <v>PROG. GES MANU. SER. EST. JUDICIÁRIO-PREST. JURISD. DO TJ/AC</v>
      </c>
      <c r="G42" s="13" t="str">
        <f>dados!J32</f>
        <v>PLANO DE OBRAS</v>
      </c>
      <c r="H42" s="12" t="s">
        <v>33</v>
      </c>
      <c r="I42" s="12" t="str">
        <f>dados!M32</f>
        <v>200 </v>
      </c>
      <c r="J42" s="12" t="str">
        <f>dados!N32</f>
        <v>CONVÊNIO</v>
      </c>
      <c r="K42" s="12" t="str">
        <f>dados!L32</f>
        <v>4</v>
      </c>
      <c r="L42" s="16">
        <f>dados!O32</f>
        <v>0</v>
      </c>
      <c r="M42" s="16">
        <f>dados!P32</f>
        <v>96368.13</v>
      </c>
      <c r="N42" s="16">
        <f>dados!Q32</f>
        <v>0</v>
      </c>
      <c r="O42" s="16">
        <f t="shared" si="5"/>
        <v>96368.13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96368.13</v>
      </c>
      <c r="T42" s="16">
        <f>dados!U32</f>
        <v>0</v>
      </c>
      <c r="U42" s="18">
        <f t="shared" si="7"/>
        <v>0</v>
      </c>
      <c r="V42" s="16">
        <f>dados!V32</f>
        <v>0</v>
      </c>
      <c r="W42" s="18">
        <f t="shared" si="8"/>
        <v>0</v>
      </c>
      <c r="X42" s="16">
        <f>dados!W32</f>
        <v>0</v>
      </c>
      <c r="Y42" s="18">
        <f t="shared" si="9"/>
        <v>0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3</v>
      </c>
      <c r="L43" s="31">
        <f>dados!O33</f>
        <v>15226106.39</v>
      </c>
      <c r="M43" s="31">
        <f>dados!P33</f>
        <v>4400000</v>
      </c>
      <c r="N43" s="31">
        <f>dados!Q33</f>
        <v>25428.95</v>
      </c>
      <c r="O43" s="31">
        <f t="shared" si="5"/>
        <v>19600677.44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19600677.44</v>
      </c>
      <c r="T43" s="31">
        <f>dados!U33</f>
        <v>12208641.46</v>
      </c>
      <c r="U43" s="33">
        <f t="shared" si="7"/>
        <v>0.6228683420444064</v>
      </c>
      <c r="V43" s="31">
        <f>dados!V33</f>
        <v>12208641.46</v>
      </c>
      <c r="W43" s="33">
        <f t="shared" si="8"/>
        <v>0.6228683420444064</v>
      </c>
      <c r="X43" s="31">
        <f>dados!W33</f>
        <v>12208641.46</v>
      </c>
      <c r="Y43" s="33">
        <f t="shared" si="9"/>
        <v>0.6228683420444064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2220.4163</v>
      </c>
      <c r="F44" s="13" t="str">
        <f>dados!I34</f>
        <v>PROG. GES MANU. SER. EST. JUDICIÁRIO-PREST. JURISD. DO TJ/AC</v>
      </c>
      <c r="G44" s="13" t="str">
        <f>dados!J34</f>
        <v>GESTÃO ADMINISTRATIVA DO 1º GRAU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4</v>
      </c>
      <c r="L44" s="16">
        <f>dados!O34</f>
        <v>1</v>
      </c>
      <c r="M44" s="16">
        <f>dados!P34</f>
        <v>0</v>
      </c>
      <c r="N44" s="16">
        <f>dados!Q34</f>
        <v>0</v>
      </c>
      <c r="O44" s="16">
        <f t="shared" si="5"/>
        <v>1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3</v>
      </c>
      <c r="L45" s="31">
        <f>dados!O35</f>
        <v>2</v>
      </c>
      <c r="M45" s="31">
        <f>dados!P35</f>
        <v>0</v>
      </c>
      <c r="N45" s="31">
        <f>dados!Q35</f>
        <v>0</v>
      </c>
      <c r="O45" s="31">
        <f t="shared" si="5"/>
        <v>2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2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2220.4165</v>
      </c>
      <c r="F46" s="13" t="str">
        <f>dados!I36</f>
        <v>PROG. GES MANU. SER. EST. JUDICIÁRIO-PREST. JURISD. DO TJ/AC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4</v>
      </c>
      <c r="L46" s="16">
        <f>dados!O36</f>
        <v>1</v>
      </c>
      <c r="M46" s="16">
        <f>dados!P36</f>
        <v>0</v>
      </c>
      <c r="N46" s="16">
        <f>dados!Q36</f>
        <v>0</v>
      </c>
      <c r="O46" s="16">
        <f t="shared" si="5"/>
        <v>1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1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2220.1945</v>
      </c>
      <c r="F47" s="29" t="str">
        <f>dados!I37</f>
        <v>PROG. GES MANU. SER. EST. JUDICIÁRIO-PREST. JURISD. DO TJ/AC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426903.6</v>
      </c>
      <c r="M47" s="31">
        <f>dados!P37</f>
        <v>9117.32</v>
      </c>
      <c r="N47" s="31">
        <f>dados!Q37</f>
        <v>87933.8</v>
      </c>
      <c r="O47" s="31">
        <f aca="true" t="shared" si="10" ref="O47:O52">L47+M47-N47</f>
        <v>348087.12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348087.12</v>
      </c>
      <c r="T47" s="31">
        <f>dados!U37</f>
        <v>62431</v>
      </c>
      <c r="U47" s="33">
        <f aca="true" t="shared" si="12" ref="U47:U53">IF(S47&gt;0,T47/S47,0)</f>
        <v>0.17935452480976602</v>
      </c>
      <c r="V47" s="31">
        <f>dados!V37</f>
        <v>62431</v>
      </c>
      <c r="W47" s="33">
        <f aca="true" t="shared" si="13" ref="W47:W53">IF(S47&gt;0,V47/S47,0)</f>
        <v>0.17935452480976602</v>
      </c>
      <c r="X47" s="31">
        <f>dados!W37</f>
        <v>62431</v>
      </c>
      <c r="Y47" s="33">
        <f aca="true" t="shared" si="14" ref="Y47:Y53">IF(S47&gt;0,X47/S47,0)</f>
        <v>0.17935452480976602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12453786.88</v>
      </c>
      <c r="M48" s="16">
        <f>dados!P38</f>
        <v>5741781.63</v>
      </c>
      <c r="N48" s="16">
        <f>dados!Q38</f>
        <v>2457000</v>
      </c>
      <c r="O48" s="16">
        <f t="shared" si="10"/>
        <v>15738568.510000002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15738568.510000002</v>
      </c>
      <c r="T48" s="16">
        <f>dados!U38</f>
        <v>13906414.68</v>
      </c>
      <c r="U48" s="18">
        <f t="shared" si="12"/>
        <v>0.8835882800372928</v>
      </c>
      <c r="V48" s="16">
        <f>dados!V38</f>
        <v>12186157.43</v>
      </c>
      <c r="W48" s="18">
        <f t="shared" si="13"/>
        <v>0.7742862651236124</v>
      </c>
      <c r="X48" s="16">
        <f>dados!W38</f>
        <v>12159590.36</v>
      </c>
      <c r="Y48" s="18">
        <f t="shared" si="14"/>
        <v>0.7725982418460748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2220.2643</v>
      </c>
      <c r="F49" s="29" t="str">
        <f>dados!I39</f>
        <v>PROG. GES MANU. SER. EST. JUDICIÁRIO-PREST. JURISD. DO TJ/AC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2525000</v>
      </c>
      <c r="M49" s="31">
        <f>dados!P39</f>
        <v>1067000</v>
      </c>
      <c r="N49" s="31">
        <f>dados!Q39</f>
        <v>1822000</v>
      </c>
      <c r="O49" s="31">
        <f t="shared" si="10"/>
        <v>1770000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1770000</v>
      </c>
      <c r="T49" s="31">
        <f>dados!U39</f>
        <v>97581.7</v>
      </c>
      <c r="U49" s="33">
        <f t="shared" si="12"/>
        <v>0.05513090395480226</v>
      </c>
      <c r="V49" s="31">
        <f>dados!V39</f>
        <v>81665.36</v>
      </c>
      <c r="W49" s="33">
        <f t="shared" si="13"/>
        <v>0.046138621468926555</v>
      </c>
      <c r="X49" s="31">
        <f>dados!W39</f>
        <v>81665.36</v>
      </c>
      <c r="Y49" s="33">
        <f t="shared" si="14"/>
        <v>0.046138621468926555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2220.2645</v>
      </c>
      <c r="F50" s="13" t="str">
        <f>dados!I40</f>
        <v>PROG. GES MANU. SER. EST. JUDICIÁRIO-PREST. JURISD. DO TJ/AC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1361852.23</v>
      </c>
      <c r="M50" s="16">
        <f>dados!P40</f>
        <v>362986.26</v>
      </c>
      <c r="N50" s="16">
        <f>dados!Q40</f>
        <v>0</v>
      </c>
      <c r="O50" s="16">
        <f t="shared" si="10"/>
        <v>1724838.49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1724838.49</v>
      </c>
      <c r="T50" s="16">
        <f>dados!U40</f>
        <v>1119469.94</v>
      </c>
      <c r="U50" s="18">
        <f t="shared" si="12"/>
        <v>0.6490288490721238</v>
      </c>
      <c r="V50" s="16">
        <f>dados!V40</f>
        <v>1119469.94</v>
      </c>
      <c r="W50" s="18">
        <f t="shared" si="13"/>
        <v>0.6490288490721238</v>
      </c>
      <c r="X50" s="16">
        <f>dados!W40</f>
        <v>1119469.94</v>
      </c>
      <c r="Y50" s="18">
        <f t="shared" si="14"/>
        <v>0.6490288490721238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356187.16</v>
      </c>
      <c r="M51" s="31">
        <f>dados!P41</f>
        <v>1000000</v>
      </c>
      <c r="N51" s="31">
        <f>dados!Q41</f>
        <v>200000</v>
      </c>
      <c r="O51" s="31">
        <f t="shared" si="10"/>
        <v>1156187.16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1156187.16</v>
      </c>
      <c r="T51" s="31">
        <f>dados!U41</f>
        <v>327636.39</v>
      </c>
      <c r="U51" s="33">
        <f t="shared" si="12"/>
        <v>0.2833766031444252</v>
      </c>
      <c r="V51" s="31">
        <f>dados!V41</f>
        <v>258203.89</v>
      </c>
      <c r="W51" s="33">
        <f t="shared" si="13"/>
        <v>0.2233236096481127</v>
      </c>
      <c r="X51" s="31">
        <f>dados!W41</f>
        <v>241287.29</v>
      </c>
      <c r="Y51" s="33">
        <f t="shared" si="14"/>
        <v>0.2086922414879612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2220.2908</v>
      </c>
      <c r="F52" s="13" t="str">
        <f>dados!I42</f>
        <v>PROG. GES MANU. SER. EST. JUDICIÁRIO-PREST. JURISD. DO TJ/AC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432170</v>
      </c>
      <c r="M52" s="16">
        <f>dados!P42</f>
        <v>784208.87</v>
      </c>
      <c r="N52" s="16">
        <f>dados!Q42</f>
        <v>0</v>
      </c>
      <c r="O52" s="16">
        <f t="shared" si="10"/>
        <v>1216378.87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1216378.87</v>
      </c>
      <c r="T52" s="16">
        <f>dados!U42</f>
        <v>0</v>
      </c>
      <c r="U52" s="18">
        <f t="shared" si="12"/>
        <v>0</v>
      </c>
      <c r="V52" s="16">
        <f>dados!V42</f>
        <v>0</v>
      </c>
      <c r="W52" s="18">
        <f t="shared" si="13"/>
        <v>0</v>
      </c>
      <c r="X52" s="16">
        <f>dados!W42</f>
        <v>0</v>
      </c>
      <c r="Y52" s="18">
        <f t="shared" si="14"/>
        <v>0</v>
      </c>
    </row>
    <row r="53" spans="2:25" ht="18" customHeight="1" thickBot="1">
      <c r="B53" s="77" t="s">
        <v>42</v>
      </c>
      <c r="C53" s="78"/>
      <c r="D53" s="78"/>
      <c r="E53" s="78"/>
      <c r="F53" s="78"/>
      <c r="G53" s="78"/>
      <c r="H53" s="78"/>
      <c r="I53" s="78"/>
      <c r="J53" s="78"/>
      <c r="K53" s="79"/>
      <c r="L53" s="34">
        <f aca="true" t="shared" si="15" ref="L53:T53">SUM(L12:L52)</f>
        <v>250353567.67999998</v>
      </c>
      <c r="M53" s="34">
        <f t="shared" si="15"/>
        <v>47219577.03</v>
      </c>
      <c r="N53" s="34">
        <f t="shared" si="15"/>
        <v>16845880.07</v>
      </c>
      <c r="O53" s="34">
        <f t="shared" si="15"/>
        <v>280727264.64000005</v>
      </c>
      <c r="P53" s="34">
        <f t="shared" si="15"/>
        <v>0</v>
      </c>
      <c r="Q53" s="34">
        <f t="shared" si="15"/>
        <v>0</v>
      </c>
      <c r="R53" s="34">
        <f t="shared" si="15"/>
        <v>6118469.76</v>
      </c>
      <c r="S53" s="34">
        <f t="shared" si="15"/>
        <v>286845734.40000004</v>
      </c>
      <c r="T53" s="34">
        <f t="shared" si="15"/>
        <v>216821459.29999998</v>
      </c>
      <c r="U53" s="36">
        <f t="shared" si="12"/>
        <v>0.7558817625562012</v>
      </c>
      <c r="V53" s="34">
        <f>SUM(V12:V52)</f>
        <v>213780256.38000003</v>
      </c>
      <c r="W53" s="36">
        <f t="shared" si="13"/>
        <v>0.7452795378922672</v>
      </c>
      <c r="X53" s="34">
        <f>SUM(X12:X52)</f>
        <v>213711058.72</v>
      </c>
      <c r="Y53" s="36">
        <f t="shared" si="14"/>
        <v>0.7450383013957762</v>
      </c>
    </row>
    <row r="54" spans="2:25" ht="12.75">
      <c r="B54" s="45" t="s">
        <v>112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174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120</v>
      </c>
      <c r="C56" s="62" t="s">
        <v>118</v>
      </c>
      <c r="D56" s="52"/>
      <c r="E56" s="52"/>
      <c r="F56" s="52"/>
      <c r="G56" s="63" t="s">
        <v>119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3"/>
    </row>
    <row r="61" ht="12.75">
      <c r="V61" s="73"/>
    </row>
    <row r="62" ht="12.75">
      <c r="V62" s="73"/>
    </row>
    <row r="63" ht="12.75">
      <c r="V63" s="73"/>
    </row>
    <row r="64" ht="12.75">
      <c r="V64" s="73"/>
    </row>
    <row r="65" ht="12.75">
      <c r="V65" s="73"/>
    </row>
    <row r="66" ht="12.75">
      <c r="V66" s="73"/>
    </row>
    <row r="67" ht="12.75">
      <c r="V67" s="73"/>
    </row>
    <row r="68" ht="12.75">
      <c r="V68" s="73"/>
    </row>
    <row r="69" ht="12.75">
      <c r="V69" s="73"/>
    </row>
    <row r="70" ht="12.75">
      <c r="V70" s="73"/>
    </row>
    <row r="71" ht="12.75">
      <c r="V71" s="73"/>
    </row>
    <row r="72" ht="12.75">
      <c r="V72" s="73"/>
    </row>
    <row r="73" ht="12.75">
      <c r="V73" s="73"/>
    </row>
    <row r="74" ht="12.75">
      <c r="V74" s="73"/>
    </row>
    <row r="75" ht="12.75">
      <c r="V75" s="73"/>
    </row>
    <row r="76" ht="12.75">
      <c r="V76" s="73"/>
    </row>
    <row r="77" ht="12.75">
      <c r="V77" s="73"/>
    </row>
    <row r="78" ht="12.75">
      <c r="V78" s="73"/>
    </row>
    <row r="79" ht="12.75">
      <c r="V79" s="73"/>
    </row>
    <row r="81" ht="12.75">
      <c r="V81" s="72"/>
    </row>
  </sheetData>
  <sheetProtection formatCells="0" formatColumns="0" formatRows="0" insertColumns="0" insertRows="0" insertHyperlinks="0" deleteColumns="0" deleteRows="0" sort="0" autoFilter="0" pivotTables="0"/>
  <mergeCells count="23">
    <mergeCell ref="B3:Y3"/>
    <mergeCell ref="S9:S10"/>
    <mergeCell ref="T9:Y9"/>
    <mergeCell ref="K10:K11"/>
    <mergeCell ref="B10:C10"/>
    <mergeCell ref="B9:K9"/>
    <mergeCell ref="P9:P10"/>
    <mergeCell ref="B1:Y2"/>
    <mergeCell ref="B6:Y6"/>
    <mergeCell ref="F7:Y8"/>
    <mergeCell ref="Q9:R9"/>
    <mergeCell ref="I10:J10"/>
    <mergeCell ref="L9:L10"/>
    <mergeCell ref="O9:O10"/>
    <mergeCell ref="D7:E7"/>
    <mergeCell ref="D8:E8"/>
    <mergeCell ref="G4:Y5"/>
    <mergeCell ref="B53:K53"/>
    <mergeCell ref="D10:D11"/>
    <mergeCell ref="E10:E11"/>
    <mergeCell ref="F10:G10"/>
    <mergeCell ref="H10:H11"/>
    <mergeCell ref="M9:N9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140625" style="7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171</v>
      </c>
      <c r="B2" s="74">
        <v>43738</v>
      </c>
      <c r="C2" t="s">
        <v>122</v>
      </c>
      <c r="D2" t="s">
        <v>72</v>
      </c>
      <c r="E2" t="s">
        <v>123</v>
      </c>
      <c r="F2" t="s">
        <v>124</v>
      </c>
      <c r="G2" t="s">
        <v>125</v>
      </c>
      <c r="H2" t="s">
        <v>126</v>
      </c>
      <c r="I2" t="s">
        <v>73</v>
      </c>
      <c r="J2" t="s">
        <v>74</v>
      </c>
      <c r="K2" t="s">
        <v>75</v>
      </c>
      <c r="L2" t="s">
        <v>127</v>
      </c>
      <c r="M2" t="s">
        <v>128</v>
      </c>
      <c r="N2" t="s">
        <v>76</v>
      </c>
      <c r="O2">
        <v>25004</v>
      </c>
      <c r="P2">
        <v>0</v>
      </c>
      <c r="Q2">
        <v>0</v>
      </c>
      <c r="R2">
        <v>25004</v>
      </c>
      <c r="S2">
        <v>75004</v>
      </c>
      <c r="T2">
        <v>50000</v>
      </c>
      <c r="U2">
        <v>43400</v>
      </c>
      <c r="V2">
        <v>43400</v>
      </c>
      <c r="W2">
        <v>38192</v>
      </c>
      <c r="X2">
        <v>0</v>
      </c>
      <c r="Y2">
        <v>0</v>
      </c>
      <c r="Z2">
        <v>57.8635806090342</v>
      </c>
      <c r="AA2">
        <v>57.8635806090342</v>
      </c>
      <c r="AB2">
        <v>50.9199509359501</v>
      </c>
      <c r="AC2" t="s">
        <v>139</v>
      </c>
    </row>
    <row r="3" spans="1:29" ht="15">
      <c r="A3" t="s">
        <v>171</v>
      </c>
      <c r="B3" s="74">
        <v>43738</v>
      </c>
      <c r="C3" t="s">
        <v>122</v>
      </c>
      <c r="D3" t="s">
        <v>72</v>
      </c>
      <c r="E3" t="s">
        <v>123</v>
      </c>
      <c r="F3" t="s">
        <v>124</v>
      </c>
      <c r="G3" t="s">
        <v>125</v>
      </c>
      <c r="H3" t="s">
        <v>126</v>
      </c>
      <c r="I3" t="s">
        <v>73</v>
      </c>
      <c r="J3" t="s">
        <v>74</v>
      </c>
      <c r="K3" t="s">
        <v>75</v>
      </c>
      <c r="L3" t="s">
        <v>127</v>
      </c>
      <c r="M3" t="s">
        <v>172</v>
      </c>
      <c r="N3" t="s">
        <v>173</v>
      </c>
      <c r="O3">
        <v>0</v>
      </c>
      <c r="P3">
        <v>0</v>
      </c>
      <c r="Q3">
        <v>0</v>
      </c>
      <c r="R3">
        <v>0</v>
      </c>
      <c r="S3">
        <v>61821.17</v>
      </c>
      <c r="T3">
        <v>61821.17</v>
      </c>
      <c r="U3">
        <v>939.77</v>
      </c>
      <c r="V3">
        <v>856.3</v>
      </c>
      <c r="W3">
        <v>856.3</v>
      </c>
      <c r="X3">
        <v>0</v>
      </c>
      <c r="Y3">
        <v>0</v>
      </c>
      <c r="Z3">
        <v>1.52014269545529</v>
      </c>
      <c r="AA3">
        <v>1.38512422201003</v>
      </c>
      <c r="AB3">
        <v>1.38512422201003</v>
      </c>
      <c r="AC3" t="s">
        <v>139</v>
      </c>
    </row>
    <row r="4" spans="1:29" ht="15">
      <c r="A4" t="s">
        <v>171</v>
      </c>
      <c r="B4" s="74">
        <v>43738</v>
      </c>
      <c r="C4" t="s">
        <v>122</v>
      </c>
      <c r="D4" t="s">
        <v>72</v>
      </c>
      <c r="E4" t="s">
        <v>123</v>
      </c>
      <c r="F4" t="s">
        <v>124</v>
      </c>
      <c r="G4" t="s">
        <v>125</v>
      </c>
      <c r="H4" t="s">
        <v>126</v>
      </c>
      <c r="I4" t="s">
        <v>73</v>
      </c>
      <c r="J4" t="s">
        <v>74</v>
      </c>
      <c r="K4" t="s">
        <v>75</v>
      </c>
      <c r="L4" t="s">
        <v>129</v>
      </c>
      <c r="M4" t="s">
        <v>128</v>
      </c>
      <c r="N4" t="s">
        <v>76</v>
      </c>
      <c r="O4">
        <v>1001</v>
      </c>
      <c r="P4">
        <v>132144.34</v>
      </c>
      <c r="Q4">
        <v>0</v>
      </c>
      <c r="R4">
        <v>133145.34</v>
      </c>
      <c r="S4">
        <v>133145.34</v>
      </c>
      <c r="T4">
        <v>0</v>
      </c>
      <c r="U4">
        <v>117923.95</v>
      </c>
      <c r="V4">
        <v>0</v>
      </c>
      <c r="W4">
        <v>0</v>
      </c>
      <c r="X4">
        <v>0</v>
      </c>
      <c r="Y4">
        <v>0</v>
      </c>
      <c r="Z4">
        <v>88.5678387242092</v>
      </c>
      <c r="AA4">
        <v>0</v>
      </c>
      <c r="AB4">
        <v>0</v>
      </c>
      <c r="AC4" t="s">
        <v>139</v>
      </c>
    </row>
    <row r="5" spans="1:29" ht="15">
      <c r="A5" t="s">
        <v>171</v>
      </c>
      <c r="B5" s="74">
        <v>43738</v>
      </c>
      <c r="C5" t="s">
        <v>122</v>
      </c>
      <c r="D5" t="s">
        <v>72</v>
      </c>
      <c r="E5" t="s">
        <v>123</v>
      </c>
      <c r="F5" t="s">
        <v>124</v>
      </c>
      <c r="G5" t="s">
        <v>125</v>
      </c>
      <c r="H5" t="s">
        <v>126</v>
      </c>
      <c r="I5" t="s">
        <v>73</v>
      </c>
      <c r="J5" t="s">
        <v>74</v>
      </c>
      <c r="K5" t="s">
        <v>75</v>
      </c>
      <c r="L5" t="s">
        <v>129</v>
      </c>
      <c r="M5" t="s">
        <v>172</v>
      </c>
      <c r="N5" t="s">
        <v>173</v>
      </c>
      <c r="O5">
        <v>0</v>
      </c>
      <c r="P5">
        <v>1178604.94</v>
      </c>
      <c r="Q5">
        <v>0</v>
      </c>
      <c r="R5">
        <v>1178604.94</v>
      </c>
      <c r="S5">
        <v>1185253.53</v>
      </c>
      <c r="T5">
        <v>6648.59</v>
      </c>
      <c r="U5">
        <v>1059657.63</v>
      </c>
      <c r="V5">
        <v>54990</v>
      </c>
      <c r="W5">
        <v>54990</v>
      </c>
      <c r="X5">
        <v>0</v>
      </c>
      <c r="Y5">
        <v>0</v>
      </c>
      <c r="Z5">
        <v>89.4034569970865</v>
      </c>
      <c r="AA5">
        <v>4.63951370809248</v>
      </c>
      <c r="AB5">
        <v>4.63951370809248</v>
      </c>
      <c r="AC5" t="s">
        <v>139</v>
      </c>
    </row>
    <row r="6" spans="1:29" ht="15">
      <c r="A6" t="s">
        <v>171</v>
      </c>
      <c r="B6" s="74">
        <v>43738</v>
      </c>
      <c r="C6" t="s">
        <v>122</v>
      </c>
      <c r="D6" t="s">
        <v>72</v>
      </c>
      <c r="E6" t="s">
        <v>123</v>
      </c>
      <c r="F6" t="s">
        <v>124</v>
      </c>
      <c r="G6" t="s">
        <v>125</v>
      </c>
      <c r="H6" t="s">
        <v>130</v>
      </c>
      <c r="I6" t="s">
        <v>73</v>
      </c>
      <c r="J6" t="s">
        <v>77</v>
      </c>
      <c r="K6" t="s">
        <v>75</v>
      </c>
      <c r="L6" t="s">
        <v>131</v>
      </c>
      <c r="M6" t="s">
        <v>128</v>
      </c>
      <c r="N6" t="s">
        <v>76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139</v>
      </c>
    </row>
    <row r="7" spans="1:29" ht="15">
      <c r="A7" t="s">
        <v>171</v>
      </c>
      <c r="B7" s="74">
        <v>43738</v>
      </c>
      <c r="C7" t="s">
        <v>132</v>
      </c>
      <c r="D7" t="s">
        <v>78</v>
      </c>
      <c r="E7" t="s">
        <v>123</v>
      </c>
      <c r="F7" t="s">
        <v>133</v>
      </c>
      <c r="G7" t="s">
        <v>125</v>
      </c>
      <c r="H7" t="s">
        <v>134</v>
      </c>
      <c r="I7" t="s">
        <v>73</v>
      </c>
      <c r="J7" t="s">
        <v>79</v>
      </c>
      <c r="K7" t="s">
        <v>75</v>
      </c>
      <c r="L7" t="s">
        <v>131</v>
      </c>
      <c r="M7" t="s">
        <v>128</v>
      </c>
      <c r="N7" t="s">
        <v>76</v>
      </c>
      <c r="O7">
        <v>42266963.77</v>
      </c>
      <c r="P7">
        <v>5393481.5</v>
      </c>
      <c r="Q7">
        <v>6813000</v>
      </c>
      <c r="R7">
        <v>40847445.27</v>
      </c>
      <c r="S7">
        <v>40847445.27</v>
      </c>
      <c r="T7">
        <v>0</v>
      </c>
      <c r="U7">
        <v>6868408.99</v>
      </c>
      <c r="V7">
        <v>6868408.99</v>
      </c>
      <c r="W7">
        <v>6868408.99</v>
      </c>
      <c r="X7">
        <v>0</v>
      </c>
      <c r="Y7">
        <v>0</v>
      </c>
      <c r="Z7">
        <v>16.8147822822213</v>
      </c>
      <c r="AA7">
        <v>16.8147822822213</v>
      </c>
      <c r="AB7">
        <v>16.8147822822213</v>
      </c>
      <c r="AC7" t="s">
        <v>139</v>
      </c>
    </row>
    <row r="8" spans="1:29" ht="15">
      <c r="A8" t="s">
        <v>171</v>
      </c>
      <c r="B8" s="74">
        <v>43738</v>
      </c>
      <c r="C8" t="s">
        <v>132</v>
      </c>
      <c r="D8" t="s">
        <v>78</v>
      </c>
      <c r="E8" t="s">
        <v>123</v>
      </c>
      <c r="F8" t="s">
        <v>133</v>
      </c>
      <c r="G8" t="s">
        <v>125</v>
      </c>
      <c r="H8" t="s">
        <v>135</v>
      </c>
      <c r="I8" t="s">
        <v>73</v>
      </c>
      <c r="J8" t="s">
        <v>80</v>
      </c>
      <c r="K8" t="s">
        <v>75</v>
      </c>
      <c r="L8" t="s">
        <v>127</v>
      </c>
      <c r="M8" t="s">
        <v>128</v>
      </c>
      <c r="N8" t="s">
        <v>76</v>
      </c>
      <c r="O8">
        <v>7714572.49</v>
      </c>
      <c r="P8">
        <v>1174400</v>
      </c>
      <c r="Q8">
        <v>1370400</v>
      </c>
      <c r="R8">
        <v>7518572.49</v>
      </c>
      <c r="S8">
        <v>7518572.49</v>
      </c>
      <c r="T8">
        <v>0</v>
      </c>
      <c r="U8">
        <v>6805888.79</v>
      </c>
      <c r="V8">
        <v>6774888.79</v>
      </c>
      <c r="W8">
        <v>6759500.54</v>
      </c>
      <c r="X8">
        <v>0</v>
      </c>
      <c r="Y8">
        <v>0</v>
      </c>
      <c r="Z8">
        <v>90.5210237588598</v>
      </c>
      <c r="AA8">
        <v>90.1087114476966</v>
      </c>
      <c r="AB8">
        <v>89.9040416114948</v>
      </c>
      <c r="AC8" t="s">
        <v>139</v>
      </c>
    </row>
    <row r="9" spans="1:29" ht="15">
      <c r="A9" t="s">
        <v>171</v>
      </c>
      <c r="B9" s="74">
        <v>43738</v>
      </c>
      <c r="C9" t="s">
        <v>132</v>
      </c>
      <c r="D9" t="s">
        <v>78</v>
      </c>
      <c r="E9" t="s">
        <v>123</v>
      </c>
      <c r="F9" t="s">
        <v>133</v>
      </c>
      <c r="G9" t="s">
        <v>125</v>
      </c>
      <c r="H9" t="s">
        <v>135</v>
      </c>
      <c r="I9" t="s">
        <v>73</v>
      </c>
      <c r="J9" t="s">
        <v>80</v>
      </c>
      <c r="K9" t="s">
        <v>75</v>
      </c>
      <c r="L9" t="s">
        <v>129</v>
      </c>
      <c r="M9" t="s">
        <v>128</v>
      </c>
      <c r="N9" t="s">
        <v>76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139</v>
      </c>
    </row>
    <row r="10" spans="1:29" ht="15">
      <c r="A10" t="s">
        <v>171</v>
      </c>
      <c r="B10" s="74">
        <v>43738</v>
      </c>
      <c r="C10" t="s">
        <v>132</v>
      </c>
      <c r="D10" t="s">
        <v>78</v>
      </c>
      <c r="E10" t="s">
        <v>123</v>
      </c>
      <c r="F10" t="s">
        <v>133</v>
      </c>
      <c r="G10" t="s">
        <v>125</v>
      </c>
      <c r="H10" t="s">
        <v>135</v>
      </c>
      <c r="I10" t="s">
        <v>73</v>
      </c>
      <c r="J10" t="s">
        <v>80</v>
      </c>
      <c r="K10" t="s">
        <v>75</v>
      </c>
      <c r="L10" t="s">
        <v>136</v>
      </c>
      <c r="M10" t="s">
        <v>128</v>
      </c>
      <c r="N10" t="s">
        <v>76</v>
      </c>
      <c r="O10">
        <v>0</v>
      </c>
      <c r="P10">
        <v>90000</v>
      </c>
      <c r="Q10">
        <v>0</v>
      </c>
      <c r="R10">
        <v>90000</v>
      </c>
      <c r="S10">
        <v>90000</v>
      </c>
      <c r="T10">
        <v>0</v>
      </c>
      <c r="U10">
        <v>89273.47</v>
      </c>
      <c r="V10">
        <v>62916.53</v>
      </c>
      <c r="W10">
        <v>62916.53</v>
      </c>
      <c r="X10">
        <v>0</v>
      </c>
      <c r="Y10">
        <v>0</v>
      </c>
      <c r="Z10">
        <v>99.1927444444444</v>
      </c>
      <c r="AA10">
        <v>69.9072555555556</v>
      </c>
      <c r="AB10">
        <v>69.9072555555556</v>
      </c>
      <c r="AC10" t="s">
        <v>139</v>
      </c>
    </row>
    <row r="11" spans="1:29" ht="15">
      <c r="A11" t="s">
        <v>171</v>
      </c>
      <c r="B11" s="74">
        <v>43738</v>
      </c>
      <c r="C11" t="s">
        <v>132</v>
      </c>
      <c r="D11" t="s">
        <v>78</v>
      </c>
      <c r="E11" t="s">
        <v>123</v>
      </c>
      <c r="F11" t="s">
        <v>137</v>
      </c>
      <c r="G11" t="s">
        <v>125</v>
      </c>
      <c r="H11" t="s">
        <v>138</v>
      </c>
      <c r="I11" t="s">
        <v>73</v>
      </c>
      <c r="J11" t="s">
        <v>81</v>
      </c>
      <c r="K11" t="s">
        <v>75</v>
      </c>
      <c r="L11" t="s">
        <v>127</v>
      </c>
      <c r="M11" t="s">
        <v>128</v>
      </c>
      <c r="N11" t="s">
        <v>76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139</v>
      </c>
    </row>
    <row r="12" spans="1:29" ht="15">
      <c r="A12" t="s">
        <v>171</v>
      </c>
      <c r="B12" s="74">
        <v>43738</v>
      </c>
      <c r="C12" t="s">
        <v>132</v>
      </c>
      <c r="D12" t="s">
        <v>78</v>
      </c>
      <c r="E12" t="s">
        <v>123</v>
      </c>
      <c r="F12" t="s">
        <v>137</v>
      </c>
      <c r="G12" t="s">
        <v>125</v>
      </c>
      <c r="H12" t="s">
        <v>138</v>
      </c>
      <c r="I12" t="s">
        <v>73</v>
      </c>
      <c r="J12" t="s">
        <v>81</v>
      </c>
      <c r="K12" t="s">
        <v>75</v>
      </c>
      <c r="L12" t="s">
        <v>129</v>
      </c>
      <c r="M12" t="s">
        <v>128</v>
      </c>
      <c r="N12" t="s">
        <v>76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139</v>
      </c>
    </row>
    <row r="13" spans="1:29" ht="15">
      <c r="A13" t="s">
        <v>171</v>
      </c>
      <c r="B13" s="74">
        <v>43738</v>
      </c>
      <c r="C13" t="s">
        <v>132</v>
      </c>
      <c r="D13" t="s">
        <v>78</v>
      </c>
      <c r="E13" t="s">
        <v>139</v>
      </c>
      <c r="F13" t="s">
        <v>140</v>
      </c>
      <c r="G13" t="s">
        <v>125</v>
      </c>
      <c r="H13" t="s">
        <v>141</v>
      </c>
      <c r="I13" t="s">
        <v>73</v>
      </c>
      <c r="J13" t="s">
        <v>82</v>
      </c>
      <c r="K13" t="s">
        <v>75</v>
      </c>
      <c r="L13" t="s">
        <v>131</v>
      </c>
      <c r="M13" t="s">
        <v>128</v>
      </c>
      <c r="N13" t="s">
        <v>76</v>
      </c>
      <c r="O13">
        <v>28447024.35</v>
      </c>
      <c r="P13">
        <v>13589309.63</v>
      </c>
      <c r="Q13">
        <v>0</v>
      </c>
      <c r="R13">
        <v>42036333.98</v>
      </c>
      <c r="S13">
        <v>42036333.98</v>
      </c>
      <c r="T13">
        <v>0</v>
      </c>
      <c r="U13">
        <v>34936138.88</v>
      </c>
      <c r="V13">
        <v>34936138.88</v>
      </c>
      <c r="W13">
        <v>34936138.88</v>
      </c>
      <c r="X13">
        <v>0</v>
      </c>
      <c r="Y13">
        <v>0</v>
      </c>
      <c r="Z13">
        <v>83.1093855535116</v>
      </c>
      <c r="AA13">
        <v>83.1093855535116</v>
      </c>
      <c r="AB13">
        <v>83.1093855535116</v>
      </c>
      <c r="AC13" t="s">
        <v>139</v>
      </c>
    </row>
    <row r="14" spans="1:29" ht="15">
      <c r="A14" t="s">
        <v>171</v>
      </c>
      <c r="B14" s="74">
        <v>43738</v>
      </c>
      <c r="C14" t="s">
        <v>142</v>
      </c>
      <c r="D14" t="s">
        <v>83</v>
      </c>
      <c r="E14" t="s">
        <v>123</v>
      </c>
      <c r="F14" t="s">
        <v>133</v>
      </c>
      <c r="G14" t="s">
        <v>125</v>
      </c>
      <c r="H14" t="s">
        <v>143</v>
      </c>
      <c r="I14" t="s">
        <v>73</v>
      </c>
      <c r="J14" t="s">
        <v>84</v>
      </c>
      <c r="K14" t="s">
        <v>75</v>
      </c>
      <c r="L14" t="s">
        <v>127</v>
      </c>
      <c r="M14" t="s">
        <v>128</v>
      </c>
      <c r="N14" t="s">
        <v>76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2875.01</v>
      </c>
      <c r="V14">
        <v>2875.01</v>
      </c>
      <c r="W14">
        <v>2875.01</v>
      </c>
      <c r="X14">
        <v>0</v>
      </c>
      <c r="Y14">
        <v>0</v>
      </c>
      <c r="Z14">
        <v>23.307968946597</v>
      </c>
      <c r="AA14">
        <v>23.307968946597</v>
      </c>
      <c r="AB14">
        <v>23.307968946597</v>
      </c>
      <c r="AC14" t="s">
        <v>139</v>
      </c>
    </row>
    <row r="15" spans="1:29" ht="15">
      <c r="A15" t="s">
        <v>171</v>
      </c>
      <c r="B15" s="74">
        <v>43738</v>
      </c>
      <c r="C15" t="s">
        <v>144</v>
      </c>
      <c r="D15" t="s">
        <v>85</v>
      </c>
      <c r="E15" t="s">
        <v>123</v>
      </c>
      <c r="F15" t="s">
        <v>145</v>
      </c>
      <c r="G15" t="s">
        <v>125</v>
      </c>
      <c r="H15" t="s">
        <v>146</v>
      </c>
      <c r="I15" t="s">
        <v>73</v>
      </c>
      <c r="J15" t="s">
        <v>86</v>
      </c>
      <c r="K15" t="s">
        <v>75</v>
      </c>
      <c r="L15" t="s">
        <v>127</v>
      </c>
      <c r="M15" t="s">
        <v>128</v>
      </c>
      <c r="N15" t="s">
        <v>76</v>
      </c>
      <c r="O15">
        <v>20003</v>
      </c>
      <c r="P15">
        <v>0</v>
      </c>
      <c r="Q15">
        <v>0</v>
      </c>
      <c r="R15">
        <v>20003</v>
      </c>
      <c r="S15">
        <v>20003</v>
      </c>
      <c r="T15">
        <v>0</v>
      </c>
      <c r="U15">
        <v>5489.91</v>
      </c>
      <c r="V15">
        <v>5489.91</v>
      </c>
      <c r="W15">
        <v>5489.91</v>
      </c>
      <c r="X15">
        <v>0</v>
      </c>
      <c r="Y15">
        <v>0</v>
      </c>
      <c r="Z15">
        <v>27.4454331850222</v>
      </c>
      <c r="AA15">
        <v>27.4454331850222</v>
      </c>
      <c r="AB15">
        <v>27.4454331850222</v>
      </c>
      <c r="AC15" t="s">
        <v>139</v>
      </c>
    </row>
    <row r="16" spans="1:29" ht="15">
      <c r="A16" t="s">
        <v>171</v>
      </c>
      <c r="B16" s="74">
        <v>43738</v>
      </c>
      <c r="C16" t="s">
        <v>144</v>
      </c>
      <c r="D16" t="s">
        <v>85</v>
      </c>
      <c r="E16" t="s">
        <v>123</v>
      </c>
      <c r="F16" t="s">
        <v>145</v>
      </c>
      <c r="G16" t="s">
        <v>125</v>
      </c>
      <c r="H16" t="s">
        <v>146</v>
      </c>
      <c r="I16" t="s">
        <v>73</v>
      </c>
      <c r="J16" t="s">
        <v>86</v>
      </c>
      <c r="K16" t="s">
        <v>75</v>
      </c>
      <c r="L16" t="s">
        <v>129</v>
      </c>
      <c r="M16" t="s">
        <v>128</v>
      </c>
      <c r="N16" t="s">
        <v>76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139</v>
      </c>
    </row>
    <row r="17" spans="1:29" ht="15">
      <c r="A17" t="s">
        <v>171</v>
      </c>
      <c r="B17" s="74">
        <v>43738</v>
      </c>
      <c r="C17" t="s">
        <v>147</v>
      </c>
      <c r="D17" t="s">
        <v>87</v>
      </c>
      <c r="E17" t="s">
        <v>123</v>
      </c>
      <c r="F17" t="s">
        <v>148</v>
      </c>
      <c r="G17" t="s">
        <v>125</v>
      </c>
      <c r="H17" t="s">
        <v>149</v>
      </c>
      <c r="I17" t="s">
        <v>73</v>
      </c>
      <c r="J17" t="s">
        <v>88</v>
      </c>
      <c r="K17" t="s">
        <v>75</v>
      </c>
      <c r="L17" t="s">
        <v>127</v>
      </c>
      <c r="M17" t="s">
        <v>128</v>
      </c>
      <c r="N17" t="s">
        <v>76</v>
      </c>
      <c r="O17">
        <v>10004</v>
      </c>
      <c r="P17">
        <v>0</v>
      </c>
      <c r="Q17">
        <v>0</v>
      </c>
      <c r="R17">
        <v>10004</v>
      </c>
      <c r="S17">
        <v>10004</v>
      </c>
      <c r="T17">
        <v>0</v>
      </c>
      <c r="U17">
        <v>9711.25</v>
      </c>
      <c r="V17">
        <v>9711.25</v>
      </c>
      <c r="W17">
        <v>9711.25</v>
      </c>
      <c r="X17">
        <v>0</v>
      </c>
      <c r="Y17">
        <v>0</v>
      </c>
      <c r="Z17">
        <v>97.0736705317873</v>
      </c>
      <c r="AA17">
        <v>97.0736705317873</v>
      </c>
      <c r="AB17">
        <v>97.0736705317873</v>
      </c>
      <c r="AC17" t="s">
        <v>139</v>
      </c>
    </row>
    <row r="18" spans="1:29" ht="15">
      <c r="A18" t="s">
        <v>171</v>
      </c>
      <c r="B18" s="74">
        <v>43738</v>
      </c>
      <c r="C18" t="s">
        <v>147</v>
      </c>
      <c r="D18" t="s">
        <v>87</v>
      </c>
      <c r="E18" t="s">
        <v>123</v>
      </c>
      <c r="F18" t="s">
        <v>148</v>
      </c>
      <c r="G18" t="s">
        <v>125</v>
      </c>
      <c r="H18" t="s">
        <v>149</v>
      </c>
      <c r="I18" t="s">
        <v>73</v>
      </c>
      <c r="J18" t="s">
        <v>88</v>
      </c>
      <c r="K18" t="s">
        <v>75</v>
      </c>
      <c r="L18" t="s">
        <v>129</v>
      </c>
      <c r="M18" t="s">
        <v>128</v>
      </c>
      <c r="N18" t="s">
        <v>76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139</v>
      </c>
    </row>
    <row r="19" spans="1:29" ht="15">
      <c r="A19" t="s">
        <v>171</v>
      </c>
      <c r="B19" s="74">
        <v>43738</v>
      </c>
      <c r="C19" t="s">
        <v>150</v>
      </c>
      <c r="D19" t="s">
        <v>89</v>
      </c>
      <c r="E19" t="s">
        <v>123</v>
      </c>
      <c r="F19" t="s">
        <v>133</v>
      </c>
      <c r="G19" t="s">
        <v>125</v>
      </c>
      <c r="H19" t="s">
        <v>151</v>
      </c>
      <c r="I19" t="s">
        <v>73</v>
      </c>
      <c r="J19" t="s">
        <v>90</v>
      </c>
      <c r="K19" t="s">
        <v>75</v>
      </c>
      <c r="L19" t="s">
        <v>127</v>
      </c>
      <c r="M19" t="s">
        <v>128</v>
      </c>
      <c r="N19" t="s">
        <v>76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139</v>
      </c>
    </row>
    <row r="20" spans="1:29" ht="15">
      <c r="A20" t="s">
        <v>171</v>
      </c>
      <c r="B20" s="74">
        <v>43738</v>
      </c>
      <c r="C20" t="s">
        <v>150</v>
      </c>
      <c r="D20" t="s">
        <v>89</v>
      </c>
      <c r="E20" t="s">
        <v>123</v>
      </c>
      <c r="F20" t="s">
        <v>133</v>
      </c>
      <c r="G20" t="s">
        <v>125</v>
      </c>
      <c r="H20" t="s">
        <v>151</v>
      </c>
      <c r="I20" t="s">
        <v>73</v>
      </c>
      <c r="J20" t="s">
        <v>90</v>
      </c>
      <c r="K20" t="s">
        <v>75</v>
      </c>
      <c r="L20" t="s">
        <v>129</v>
      </c>
      <c r="M20" t="s">
        <v>128</v>
      </c>
      <c r="N20" t="s">
        <v>76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139</v>
      </c>
    </row>
    <row r="21" spans="1:29" ht="15">
      <c r="A21" t="s">
        <v>171</v>
      </c>
      <c r="B21" s="74">
        <v>43738</v>
      </c>
      <c r="C21" t="s">
        <v>150</v>
      </c>
      <c r="D21" t="s">
        <v>89</v>
      </c>
      <c r="E21" t="s">
        <v>123</v>
      </c>
      <c r="F21" t="s">
        <v>133</v>
      </c>
      <c r="G21" t="s">
        <v>125</v>
      </c>
      <c r="H21" t="s">
        <v>152</v>
      </c>
      <c r="I21" t="s">
        <v>73</v>
      </c>
      <c r="J21" t="s">
        <v>91</v>
      </c>
      <c r="K21" t="s">
        <v>75</v>
      </c>
      <c r="L21" t="s">
        <v>127</v>
      </c>
      <c r="M21" t="s">
        <v>128</v>
      </c>
      <c r="N21" t="s">
        <v>76</v>
      </c>
      <c r="O21">
        <v>3060006</v>
      </c>
      <c r="P21">
        <v>0</v>
      </c>
      <c r="Q21">
        <v>2982000</v>
      </c>
      <c r="R21">
        <v>78006</v>
      </c>
      <c r="S21">
        <v>78006</v>
      </c>
      <c r="T21">
        <v>0</v>
      </c>
      <c r="U21">
        <v>65120.94</v>
      </c>
      <c r="V21">
        <v>59819.44</v>
      </c>
      <c r="W21">
        <v>59819.44</v>
      </c>
      <c r="X21">
        <v>0</v>
      </c>
      <c r="Y21">
        <v>0</v>
      </c>
      <c r="Z21">
        <v>83.4819629259288</v>
      </c>
      <c r="AA21">
        <v>76.685690844294</v>
      </c>
      <c r="AB21">
        <v>76.685690844294</v>
      </c>
      <c r="AC21" t="s">
        <v>139</v>
      </c>
    </row>
    <row r="22" spans="1:29" ht="15">
      <c r="A22" t="s">
        <v>171</v>
      </c>
      <c r="B22" s="74">
        <v>43738</v>
      </c>
      <c r="C22" t="s">
        <v>150</v>
      </c>
      <c r="D22" t="s">
        <v>89</v>
      </c>
      <c r="E22" t="s">
        <v>123</v>
      </c>
      <c r="F22" t="s">
        <v>133</v>
      </c>
      <c r="G22" t="s">
        <v>125</v>
      </c>
      <c r="H22" t="s">
        <v>152</v>
      </c>
      <c r="I22" t="s">
        <v>73</v>
      </c>
      <c r="J22" t="s">
        <v>91</v>
      </c>
      <c r="K22" t="s">
        <v>75</v>
      </c>
      <c r="L22" t="s">
        <v>129</v>
      </c>
      <c r="M22" t="s">
        <v>128</v>
      </c>
      <c r="N22" t="s">
        <v>76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139</v>
      </c>
    </row>
    <row r="23" spans="1:29" ht="15">
      <c r="A23" t="s">
        <v>171</v>
      </c>
      <c r="B23" s="74">
        <v>43738</v>
      </c>
      <c r="C23" t="s">
        <v>153</v>
      </c>
      <c r="D23" t="s">
        <v>92</v>
      </c>
      <c r="E23" t="s">
        <v>123</v>
      </c>
      <c r="F23" t="s">
        <v>154</v>
      </c>
      <c r="G23" t="s">
        <v>125</v>
      </c>
      <c r="H23" t="s">
        <v>155</v>
      </c>
      <c r="I23" t="s">
        <v>73</v>
      </c>
      <c r="J23" t="s">
        <v>93</v>
      </c>
      <c r="K23" t="s">
        <v>75</v>
      </c>
      <c r="L23" t="s">
        <v>127</v>
      </c>
      <c r="M23" t="s">
        <v>128</v>
      </c>
      <c r="N23" t="s">
        <v>76</v>
      </c>
      <c r="O23">
        <v>87137.6</v>
      </c>
      <c r="P23">
        <v>127936.42</v>
      </c>
      <c r="Q23">
        <v>9117.32</v>
      </c>
      <c r="R23">
        <v>205956.7</v>
      </c>
      <c r="S23">
        <v>205956.7</v>
      </c>
      <c r="T23">
        <v>0</v>
      </c>
      <c r="U23">
        <v>98538.13</v>
      </c>
      <c r="V23">
        <v>48274.79</v>
      </c>
      <c r="W23">
        <v>48274.79</v>
      </c>
      <c r="X23">
        <v>0</v>
      </c>
      <c r="Y23">
        <v>0</v>
      </c>
      <c r="Z23">
        <v>47.8441002404874</v>
      </c>
      <c r="AA23">
        <v>23.4392908800733</v>
      </c>
      <c r="AB23">
        <v>23.4392908800733</v>
      </c>
      <c r="AC23" t="s">
        <v>139</v>
      </c>
    </row>
    <row r="24" spans="1:29" ht="15">
      <c r="A24" t="s">
        <v>171</v>
      </c>
      <c r="B24" s="74">
        <v>43738</v>
      </c>
      <c r="C24" t="s">
        <v>153</v>
      </c>
      <c r="D24" t="s">
        <v>92</v>
      </c>
      <c r="E24" t="s">
        <v>123</v>
      </c>
      <c r="F24" t="s">
        <v>154</v>
      </c>
      <c r="G24" t="s">
        <v>125</v>
      </c>
      <c r="H24" t="s">
        <v>155</v>
      </c>
      <c r="I24" t="s">
        <v>73</v>
      </c>
      <c r="J24" t="s">
        <v>93</v>
      </c>
      <c r="K24" t="s">
        <v>75</v>
      </c>
      <c r="L24" t="s">
        <v>127</v>
      </c>
      <c r="M24" t="s">
        <v>172</v>
      </c>
      <c r="N24" t="s">
        <v>173</v>
      </c>
      <c r="O24">
        <v>0</v>
      </c>
      <c r="P24">
        <v>27173.11</v>
      </c>
      <c r="Q24">
        <v>0</v>
      </c>
      <c r="R24">
        <v>27173.11</v>
      </c>
      <c r="S24">
        <v>27173.11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139</v>
      </c>
    </row>
    <row r="25" spans="1:29" ht="15">
      <c r="A25" t="s">
        <v>171</v>
      </c>
      <c r="B25" s="74">
        <v>43738</v>
      </c>
      <c r="C25" t="s">
        <v>153</v>
      </c>
      <c r="D25" t="s">
        <v>92</v>
      </c>
      <c r="E25" t="s">
        <v>123</v>
      </c>
      <c r="F25" t="s">
        <v>154</v>
      </c>
      <c r="G25" t="s">
        <v>125</v>
      </c>
      <c r="H25" t="s">
        <v>155</v>
      </c>
      <c r="I25" t="s">
        <v>73</v>
      </c>
      <c r="J25" t="s">
        <v>93</v>
      </c>
      <c r="K25" t="s">
        <v>75</v>
      </c>
      <c r="L25" t="s">
        <v>129</v>
      </c>
      <c r="M25" t="s">
        <v>128</v>
      </c>
      <c r="N25" t="s">
        <v>76</v>
      </c>
      <c r="O25">
        <v>135097.36</v>
      </c>
      <c r="P25">
        <v>1217.74</v>
      </c>
      <c r="Q25">
        <v>54000</v>
      </c>
      <c r="R25">
        <v>82315.1</v>
      </c>
      <c r="S25">
        <v>82315.1</v>
      </c>
      <c r="T25">
        <v>0</v>
      </c>
      <c r="U25">
        <v>25200</v>
      </c>
      <c r="V25">
        <v>25200</v>
      </c>
      <c r="W25">
        <v>25200</v>
      </c>
      <c r="X25">
        <v>0</v>
      </c>
      <c r="Y25">
        <v>0</v>
      </c>
      <c r="Z25">
        <v>30.6140671638618</v>
      </c>
      <c r="AA25">
        <v>30.6140671638618</v>
      </c>
      <c r="AB25">
        <v>30.6140671638618</v>
      </c>
      <c r="AC25" t="s">
        <v>139</v>
      </c>
    </row>
    <row r="26" spans="1:29" ht="15">
      <c r="A26" t="s">
        <v>171</v>
      </c>
      <c r="B26" s="74">
        <v>43738</v>
      </c>
      <c r="C26" t="s">
        <v>153</v>
      </c>
      <c r="D26" t="s">
        <v>92</v>
      </c>
      <c r="E26" t="s">
        <v>123</v>
      </c>
      <c r="F26" t="s">
        <v>154</v>
      </c>
      <c r="G26" t="s">
        <v>125</v>
      </c>
      <c r="H26" t="s">
        <v>155</v>
      </c>
      <c r="I26" t="s">
        <v>73</v>
      </c>
      <c r="J26" t="s">
        <v>93</v>
      </c>
      <c r="K26" t="s">
        <v>75</v>
      </c>
      <c r="L26" t="s">
        <v>129</v>
      </c>
      <c r="M26" t="s">
        <v>172</v>
      </c>
      <c r="N26" t="s">
        <v>173</v>
      </c>
      <c r="O26">
        <v>0</v>
      </c>
      <c r="P26">
        <v>110998.57</v>
      </c>
      <c r="Q26">
        <v>0</v>
      </c>
      <c r="R26">
        <v>110998.57</v>
      </c>
      <c r="S26">
        <v>110998.57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139</v>
      </c>
    </row>
    <row r="27" spans="1:29" ht="15">
      <c r="A27" t="s">
        <v>171</v>
      </c>
      <c r="B27" s="74">
        <v>43738</v>
      </c>
      <c r="C27" t="s">
        <v>156</v>
      </c>
      <c r="D27" t="s">
        <v>94</v>
      </c>
      <c r="E27" t="s">
        <v>123</v>
      </c>
      <c r="F27" t="s">
        <v>133</v>
      </c>
      <c r="G27" t="s">
        <v>125</v>
      </c>
      <c r="H27" t="s">
        <v>157</v>
      </c>
      <c r="I27" t="s">
        <v>73</v>
      </c>
      <c r="J27" t="s">
        <v>95</v>
      </c>
      <c r="K27" t="s">
        <v>75</v>
      </c>
      <c r="L27" t="s">
        <v>127</v>
      </c>
      <c r="M27" t="s">
        <v>128</v>
      </c>
      <c r="N27" t="s">
        <v>76</v>
      </c>
      <c r="O27">
        <v>45571.7</v>
      </c>
      <c r="P27">
        <v>0</v>
      </c>
      <c r="Q27">
        <v>0</v>
      </c>
      <c r="R27">
        <v>45571.7</v>
      </c>
      <c r="S27">
        <v>45571.7</v>
      </c>
      <c r="T27">
        <v>0</v>
      </c>
      <c r="U27">
        <v>45501.29</v>
      </c>
      <c r="V27">
        <v>45501.29</v>
      </c>
      <c r="W27">
        <v>45501.29</v>
      </c>
      <c r="X27">
        <v>0</v>
      </c>
      <c r="Y27">
        <v>0</v>
      </c>
      <c r="Z27">
        <v>99.8454962180476</v>
      </c>
      <c r="AA27">
        <v>99.8454962180476</v>
      </c>
      <c r="AB27">
        <v>99.8454962180476</v>
      </c>
      <c r="AC27" t="s">
        <v>139</v>
      </c>
    </row>
    <row r="28" spans="1:29" ht="15">
      <c r="A28" t="s">
        <v>171</v>
      </c>
      <c r="B28" s="74">
        <v>43738</v>
      </c>
      <c r="C28" t="s">
        <v>158</v>
      </c>
      <c r="D28" t="s">
        <v>96</v>
      </c>
      <c r="E28" t="s">
        <v>123</v>
      </c>
      <c r="F28" t="s">
        <v>133</v>
      </c>
      <c r="G28" t="s">
        <v>125</v>
      </c>
      <c r="H28" t="s">
        <v>159</v>
      </c>
      <c r="I28" t="s">
        <v>73</v>
      </c>
      <c r="J28" t="s">
        <v>97</v>
      </c>
      <c r="K28" t="s">
        <v>75</v>
      </c>
      <c r="L28" t="s">
        <v>131</v>
      </c>
      <c r="M28" t="s">
        <v>128</v>
      </c>
      <c r="N28" t="s">
        <v>76</v>
      </c>
      <c r="O28">
        <v>135746816.27</v>
      </c>
      <c r="P28">
        <v>11422153</v>
      </c>
      <c r="Q28">
        <v>525000</v>
      </c>
      <c r="R28">
        <v>146643969.27</v>
      </c>
      <c r="S28">
        <v>152643969.27</v>
      </c>
      <c r="T28">
        <v>6000000</v>
      </c>
      <c r="U28">
        <v>138925216.12</v>
      </c>
      <c r="V28">
        <v>138925216.12</v>
      </c>
      <c r="W28">
        <v>138920098.38</v>
      </c>
      <c r="X28">
        <v>0</v>
      </c>
      <c r="Y28">
        <v>0</v>
      </c>
      <c r="Z28">
        <v>91.0125809649682</v>
      </c>
      <c r="AA28">
        <v>91.0125809649682</v>
      </c>
      <c r="AB28">
        <v>91.0092282350671</v>
      </c>
      <c r="AC28" t="s">
        <v>139</v>
      </c>
    </row>
    <row r="29" spans="1:29" ht="15">
      <c r="A29" t="s">
        <v>171</v>
      </c>
      <c r="B29" s="74">
        <v>43738</v>
      </c>
      <c r="C29" t="s">
        <v>158</v>
      </c>
      <c r="D29" t="s">
        <v>96</v>
      </c>
      <c r="E29" t="s">
        <v>123</v>
      </c>
      <c r="F29" t="s">
        <v>133</v>
      </c>
      <c r="G29" t="s">
        <v>125</v>
      </c>
      <c r="H29" t="s">
        <v>159</v>
      </c>
      <c r="I29" t="s">
        <v>73</v>
      </c>
      <c r="J29" t="s">
        <v>97</v>
      </c>
      <c r="K29" t="s">
        <v>75</v>
      </c>
      <c r="L29" t="s">
        <v>127</v>
      </c>
      <c r="M29" t="s">
        <v>128</v>
      </c>
      <c r="N29" t="s">
        <v>76</v>
      </c>
      <c r="O29">
        <v>1</v>
      </c>
      <c r="P29">
        <v>500000</v>
      </c>
      <c r="Q29">
        <v>500000</v>
      </c>
      <c r="R29">
        <v>1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139</v>
      </c>
    </row>
    <row r="30" spans="1:29" ht="15">
      <c r="A30" t="s">
        <v>171</v>
      </c>
      <c r="B30" s="74">
        <v>43738</v>
      </c>
      <c r="C30" t="s">
        <v>158</v>
      </c>
      <c r="D30" t="s">
        <v>96</v>
      </c>
      <c r="E30" t="s">
        <v>123</v>
      </c>
      <c r="F30" t="s">
        <v>133</v>
      </c>
      <c r="G30" t="s">
        <v>125</v>
      </c>
      <c r="H30" t="s">
        <v>160</v>
      </c>
      <c r="I30" t="s">
        <v>73</v>
      </c>
      <c r="J30" t="s">
        <v>98</v>
      </c>
      <c r="K30" t="s">
        <v>75</v>
      </c>
      <c r="L30" t="s">
        <v>127</v>
      </c>
      <c r="M30" t="s">
        <v>128</v>
      </c>
      <c r="N30" t="s">
        <v>76</v>
      </c>
      <c r="O30">
        <v>3</v>
      </c>
      <c r="P30">
        <v>10695.57</v>
      </c>
      <c r="Q30">
        <v>0</v>
      </c>
      <c r="R30">
        <v>10698.57</v>
      </c>
      <c r="S30">
        <v>10698.57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139</v>
      </c>
    </row>
    <row r="31" spans="1:29" ht="15">
      <c r="A31" t="s">
        <v>171</v>
      </c>
      <c r="B31" s="74">
        <v>43738</v>
      </c>
      <c r="C31" t="s">
        <v>158</v>
      </c>
      <c r="D31" t="s">
        <v>96</v>
      </c>
      <c r="E31" t="s">
        <v>123</v>
      </c>
      <c r="F31" t="s">
        <v>133</v>
      </c>
      <c r="G31" t="s">
        <v>125</v>
      </c>
      <c r="H31" t="s">
        <v>160</v>
      </c>
      <c r="I31" t="s">
        <v>73</v>
      </c>
      <c r="J31" t="s">
        <v>98</v>
      </c>
      <c r="K31" t="s">
        <v>75</v>
      </c>
      <c r="L31" t="s">
        <v>129</v>
      </c>
      <c r="M31" t="s">
        <v>128</v>
      </c>
      <c r="N31" t="s">
        <v>76</v>
      </c>
      <c r="O31">
        <v>3</v>
      </c>
      <c r="P31">
        <v>0</v>
      </c>
      <c r="Q31">
        <v>0</v>
      </c>
      <c r="R31">
        <v>3</v>
      </c>
      <c r="S31">
        <v>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139</v>
      </c>
    </row>
    <row r="32" spans="1:29" ht="15">
      <c r="A32" t="s">
        <v>171</v>
      </c>
      <c r="B32" s="74">
        <v>43738</v>
      </c>
      <c r="C32" t="s">
        <v>158</v>
      </c>
      <c r="D32" t="s">
        <v>96</v>
      </c>
      <c r="E32" t="s">
        <v>123</v>
      </c>
      <c r="F32" t="s">
        <v>133</v>
      </c>
      <c r="G32" t="s">
        <v>125</v>
      </c>
      <c r="H32" t="s">
        <v>160</v>
      </c>
      <c r="I32" t="s">
        <v>73</v>
      </c>
      <c r="J32" t="s">
        <v>98</v>
      </c>
      <c r="K32" t="s">
        <v>75</v>
      </c>
      <c r="L32" t="s">
        <v>129</v>
      </c>
      <c r="M32" t="s">
        <v>172</v>
      </c>
      <c r="N32" t="s">
        <v>173</v>
      </c>
      <c r="O32">
        <v>0</v>
      </c>
      <c r="P32">
        <v>96368.13</v>
      </c>
      <c r="Q32">
        <v>0</v>
      </c>
      <c r="R32">
        <v>96368.13</v>
      </c>
      <c r="S32">
        <v>96368.13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139</v>
      </c>
    </row>
    <row r="33" spans="1:29" ht="15">
      <c r="A33" t="s">
        <v>171</v>
      </c>
      <c r="B33" s="74">
        <v>43738</v>
      </c>
      <c r="C33" t="s">
        <v>158</v>
      </c>
      <c r="D33" t="s">
        <v>96</v>
      </c>
      <c r="E33" t="s">
        <v>123</v>
      </c>
      <c r="F33" t="s">
        <v>133</v>
      </c>
      <c r="G33" t="s">
        <v>125</v>
      </c>
      <c r="H33" t="s">
        <v>161</v>
      </c>
      <c r="I33" t="s">
        <v>73</v>
      </c>
      <c r="J33" t="s">
        <v>99</v>
      </c>
      <c r="K33" t="s">
        <v>75</v>
      </c>
      <c r="L33" t="s">
        <v>127</v>
      </c>
      <c r="M33" t="s">
        <v>128</v>
      </c>
      <c r="N33" t="s">
        <v>76</v>
      </c>
      <c r="O33">
        <v>15226106.39</v>
      </c>
      <c r="P33">
        <v>4400000</v>
      </c>
      <c r="Q33">
        <v>25428.95</v>
      </c>
      <c r="R33">
        <v>19600677.44</v>
      </c>
      <c r="S33">
        <v>19600677.44</v>
      </c>
      <c r="T33">
        <v>0</v>
      </c>
      <c r="U33">
        <v>12208641.46</v>
      </c>
      <c r="V33">
        <v>12208641.46</v>
      </c>
      <c r="W33">
        <v>12208641.46</v>
      </c>
      <c r="X33">
        <v>0</v>
      </c>
      <c r="Y33">
        <v>0</v>
      </c>
      <c r="Z33">
        <v>62.2868342044406</v>
      </c>
      <c r="AA33">
        <v>62.2868342044406</v>
      </c>
      <c r="AB33">
        <v>62.2868342044406</v>
      </c>
      <c r="AC33" t="s">
        <v>139</v>
      </c>
    </row>
    <row r="34" spans="1:29" ht="15">
      <c r="A34" t="s">
        <v>171</v>
      </c>
      <c r="B34" s="74">
        <v>43738</v>
      </c>
      <c r="C34" t="s">
        <v>158</v>
      </c>
      <c r="D34" t="s">
        <v>96</v>
      </c>
      <c r="E34" t="s">
        <v>123</v>
      </c>
      <c r="F34" t="s">
        <v>133</v>
      </c>
      <c r="G34" t="s">
        <v>125</v>
      </c>
      <c r="H34" t="s">
        <v>161</v>
      </c>
      <c r="I34" t="s">
        <v>73</v>
      </c>
      <c r="J34" t="s">
        <v>99</v>
      </c>
      <c r="K34" t="s">
        <v>75</v>
      </c>
      <c r="L34" t="s">
        <v>129</v>
      </c>
      <c r="M34" t="s">
        <v>128</v>
      </c>
      <c r="N34" t="s">
        <v>76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139</v>
      </c>
    </row>
    <row r="35" spans="1:29" ht="15">
      <c r="A35" t="s">
        <v>171</v>
      </c>
      <c r="B35" s="74">
        <v>43738</v>
      </c>
      <c r="C35" t="s">
        <v>158</v>
      </c>
      <c r="D35" t="s">
        <v>96</v>
      </c>
      <c r="E35" t="s">
        <v>123</v>
      </c>
      <c r="F35" t="s">
        <v>133</v>
      </c>
      <c r="G35" t="s">
        <v>125</v>
      </c>
      <c r="H35" t="s">
        <v>162</v>
      </c>
      <c r="I35" t="s">
        <v>73</v>
      </c>
      <c r="J35" t="s">
        <v>100</v>
      </c>
      <c r="K35" t="s">
        <v>75</v>
      </c>
      <c r="L35" t="s">
        <v>127</v>
      </c>
      <c r="M35" t="s">
        <v>128</v>
      </c>
      <c r="N35" t="s">
        <v>76</v>
      </c>
      <c r="O35">
        <v>2</v>
      </c>
      <c r="P35">
        <v>0</v>
      </c>
      <c r="Q35">
        <v>0</v>
      </c>
      <c r="R35">
        <v>2</v>
      </c>
      <c r="S35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139</v>
      </c>
    </row>
    <row r="36" spans="1:29" ht="15">
      <c r="A36" t="s">
        <v>171</v>
      </c>
      <c r="B36" s="74">
        <v>43738</v>
      </c>
      <c r="C36" t="s">
        <v>158</v>
      </c>
      <c r="D36" t="s">
        <v>96</v>
      </c>
      <c r="E36" t="s">
        <v>123</v>
      </c>
      <c r="F36" t="s">
        <v>133</v>
      </c>
      <c r="G36" t="s">
        <v>125</v>
      </c>
      <c r="H36" t="s">
        <v>162</v>
      </c>
      <c r="I36" t="s">
        <v>73</v>
      </c>
      <c r="J36" t="s">
        <v>100</v>
      </c>
      <c r="K36" t="s">
        <v>75</v>
      </c>
      <c r="L36" t="s">
        <v>129</v>
      </c>
      <c r="M36" t="s">
        <v>128</v>
      </c>
      <c r="N36" t="s">
        <v>76</v>
      </c>
      <c r="O36">
        <v>1</v>
      </c>
      <c r="P36">
        <v>0</v>
      </c>
      <c r="Q36">
        <v>0</v>
      </c>
      <c r="R36">
        <v>1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139</v>
      </c>
    </row>
    <row r="37" spans="1:29" ht="15">
      <c r="A37" t="s">
        <v>171</v>
      </c>
      <c r="B37" s="74">
        <v>43738</v>
      </c>
      <c r="C37" t="s">
        <v>158</v>
      </c>
      <c r="D37" t="s">
        <v>96</v>
      </c>
      <c r="E37" t="s">
        <v>123</v>
      </c>
      <c r="F37" t="s">
        <v>154</v>
      </c>
      <c r="G37" t="s">
        <v>125</v>
      </c>
      <c r="H37" t="s">
        <v>163</v>
      </c>
      <c r="I37" t="s">
        <v>73</v>
      </c>
      <c r="J37" t="s">
        <v>109</v>
      </c>
      <c r="K37" t="s">
        <v>75</v>
      </c>
      <c r="L37" t="s">
        <v>127</v>
      </c>
      <c r="M37" t="s">
        <v>128</v>
      </c>
      <c r="N37" t="s">
        <v>76</v>
      </c>
      <c r="O37">
        <v>426903.6</v>
      </c>
      <c r="P37">
        <v>9117.32</v>
      </c>
      <c r="Q37">
        <v>87933.8</v>
      </c>
      <c r="R37">
        <v>348087.12</v>
      </c>
      <c r="S37">
        <v>348087.12</v>
      </c>
      <c r="T37">
        <v>0</v>
      </c>
      <c r="U37">
        <v>62431</v>
      </c>
      <c r="V37">
        <v>62431</v>
      </c>
      <c r="W37">
        <v>62431</v>
      </c>
      <c r="X37">
        <v>0</v>
      </c>
      <c r="Y37">
        <v>0</v>
      </c>
      <c r="Z37">
        <v>17.9354524809766</v>
      </c>
      <c r="AA37">
        <v>17.9354524809766</v>
      </c>
      <c r="AB37">
        <v>17.9354524809766</v>
      </c>
      <c r="AC37" t="s">
        <v>139</v>
      </c>
    </row>
    <row r="38" spans="1:29" ht="15">
      <c r="A38" t="s">
        <v>171</v>
      </c>
      <c r="B38" s="74">
        <v>43738</v>
      </c>
      <c r="C38" t="s">
        <v>164</v>
      </c>
      <c r="D38" t="s">
        <v>101</v>
      </c>
      <c r="E38" t="s">
        <v>123</v>
      </c>
      <c r="F38" t="s">
        <v>124</v>
      </c>
      <c r="G38" t="s">
        <v>125</v>
      </c>
      <c r="H38" t="s">
        <v>165</v>
      </c>
      <c r="I38" t="s">
        <v>73</v>
      </c>
      <c r="J38" t="s">
        <v>102</v>
      </c>
      <c r="K38" t="s">
        <v>75</v>
      </c>
      <c r="L38" t="s">
        <v>127</v>
      </c>
      <c r="M38" t="s">
        <v>166</v>
      </c>
      <c r="N38" t="s">
        <v>103</v>
      </c>
      <c r="O38">
        <v>12453786.88</v>
      </c>
      <c r="P38">
        <v>5741781.63</v>
      </c>
      <c r="Q38">
        <v>2457000</v>
      </c>
      <c r="R38">
        <v>15738568.51</v>
      </c>
      <c r="S38">
        <v>15738568.51</v>
      </c>
      <c r="T38">
        <v>0</v>
      </c>
      <c r="U38">
        <v>13906414.68</v>
      </c>
      <c r="V38">
        <v>12186157.43</v>
      </c>
      <c r="W38">
        <v>12159590.36</v>
      </c>
      <c r="X38">
        <v>0</v>
      </c>
      <c r="Y38">
        <v>0</v>
      </c>
      <c r="Z38">
        <v>88.3588280037293</v>
      </c>
      <c r="AA38">
        <v>77.4286265123613</v>
      </c>
      <c r="AB38">
        <v>77.2598241846075</v>
      </c>
      <c r="AC38" t="s">
        <v>139</v>
      </c>
    </row>
    <row r="39" spans="1:29" ht="15">
      <c r="A39" t="s">
        <v>171</v>
      </c>
      <c r="B39" s="74">
        <v>43738</v>
      </c>
      <c r="C39" t="s">
        <v>164</v>
      </c>
      <c r="D39" t="s">
        <v>101</v>
      </c>
      <c r="E39" t="s">
        <v>123</v>
      </c>
      <c r="F39" t="s">
        <v>124</v>
      </c>
      <c r="G39" t="s">
        <v>125</v>
      </c>
      <c r="H39" t="s">
        <v>165</v>
      </c>
      <c r="I39" t="s">
        <v>73</v>
      </c>
      <c r="J39" t="s">
        <v>102</v>
      </c>
      <c r="K39" t="s">
        <v>75</v>
      </c>
      <c r="L39" t="s">
        <v>129</v>
      </c>
      <c r="M39" t="s">
        <v>166</v>
      </c>
      <c r="N39" t="s">
        <v>103</v>
      </c>
      <c r="O39">
        <v>2525000</v>
      </c>
      <c r="P39">
        <v>1067000</v>
      </c>
      <c r="Q39">
        <v>1822000</v>
      </c>
      <c r="R39">
        <v>1770000</v>
      </c>
      <c r="S39">
        <v>1770000</v>
      </c>
      <c r="T39">
        <v>0</v>
      </c>
      <c r="U39">
        <v>97581.7</v>
      </c>
      <c r="V39">
        <v>81665.36</v>
      </c>
      <c r="W39">
        <v>81665.36</v>
      </c>
      <c r="X39">
        <v>0</v>
      </c>
      <c r="Y39">
        <v>0</v>
      </c>
      <c r="Z39">
        <v>5.51309039548023</v>
      </c>
      <c r="AA39">
        <v>4.61386214689266</v>
      </c>
      <c r="AB39">
        <v>4.61386214689266</v>
      </c>
      <c r="AC39" t="s">
        <v>139</v>
      </c>
    </row>
    <row r="40" spans="1:29" ht="15">
      <c r="A40" t="s">
        <v>171</v>
      </c>
      <c r="B40" s="74">
        <v>43738</v>
      </c>
      <c r="C40" t="s">
        <v>167</v>
      </c>
      <c r="D40" t="s">
        <v>104</v>
      </c>
      <c r="E40" t="s">
        <v>123</v>
      </c>
      <c r="F40" t="s">
        <v>124</v>
      </c>
      <c r="G40" t="s">
        <v>125</v>
      </c>
      <c r="H40" t="s">
        <v>168</v>
      </c>
      <c r="I40" t="s">
        <v>73</v>
      </c>
      <c r="J40" t="s">
        <v>105</v>
      </c>
      <c r="K40" t="s">
        <v>75</v>
      </c>
      <c r="L40" t="s">
        <v>127</v>
      </c>
      <c r="M40" t="s">
        <v>166</v>
      </c>
      <c r="N40" t="s">
        <v>103</v>
      </c>
      <c r="O40">
        <v>1361852.23</v>
      </c>
      <c r="P40">
        <v>362986.26</v>
      </c>
      <c r="Q40">
        <v>0</v>
      </c>
      <c r="R40">
        <v>1724838.49</v>
      </c>
      <c r="S40">
        <v>1724838.49</v>
      </c>
      <c r="T40">
        <v>0</v>
      </c>
      <c r="U40">
        <v>1119469.94</v>
      </c>
      <c r="V40">
        <v>1119469.94</v>
      </c>
      <c r="W40">
        <v>1119469.94</v>
      </c>
      <c r="X40">
        <v>0</v>
      </c>
      <c r="Y40">
        <v>0</v>
      </c>
      <c r="Z40">
        <v>64.9028849072124</v>
      </c>
      <c r="AA40">
        <v>64.9028849072124</v>
      </c>
      <c r="AB40">
        <v>64.9028849072124</v>
      </c>
      <c r="AC40" t="s">
        <v>139</v>
      </c>
    </row>
    <row r="41" spans="1:29" ht="15">
      <c r="A41" t="s">
        <v>171</v>
      </c>
      <c r="B41" s="74">
        <v>43738</v>
      </c>
      <c r="C41" t="s">
        <v>169</v>
      </c>
      <c r="D41" t="s">
        <v>106</v>
      </c>
      <c r="E41" t="s">
        <v>123</v>
      </c>
      <c r="F41" t="s">
        <v>124</v>
      </c>
      <c r="G41" t="s">
        <v>125</v>
      </c>
      <c r="H41" t="s">
        <v>170</v>
      </c>
      <c r="I41" t="s">
        <v>73</v>
      </c>
      <c r="J41" t="s">
        <v>107</v>
      </c>
      <c r="K41" t="s">
        <v>75</v>
      </c>
      <c r="L41" t="s">
        <v>127</v>
      </c>
      <c r="M41" t="s">
        <v>166</v>
      </c>
      <c r="N41" t="s">
        <v>103</v>
      </c>
      <c r="O41">
        <v>356187.16</v>
      </c>
      <c r="P41">
        <v>1000000</v>
      </c>
      <c r="Q41">
        <v>200000</v>
      </c>
      <c r="R41">
        <v>1156187.16</v>
      </c>
      <c r="S41">
        <v>1156187.16</v>
      </c>
      <c r="T41">
        <v>0</v>
      </c>
      <c r="U41">
        <v>327636.39</v>
      </c>
      <c r="V41">
        <v>258203.89</v>
      </c>
      <c r="W41">
        <v>241287.29</v>
      </c>
      <c r="X41">
        <v>0</v>
      </c>
      <c r="Y41">
        <v>0</v>
      </c>
      <c r="Z41">
        <v>28.3376603144425</v>
      </c>
      <c r="AA41">
        <v>22.3323609648113</v>
      </c>
      <c r="AB41">
        <v>20.8692241487961</v>
      </c>
      <c r="AC41" t="s">
        <v>139</v>
      </c>
    </row>
    <row r="42" spans="1:29" ht="15">
      <c r="A42" t="s">
        <v>171</v>
      </c>
      <c r="B42" s="74">
        <v>43738</v>
      </c>
      <c r="C42" t="s">
        <v>169</v>
      </c>
      <c r="D42" t="s">
        <v>106</v>
      </c>
      <c r="E42" t="s">
        <v>123</v>
      </c>
      <c r="F42" t="s">
        <v>124</v>
      </c>
      <c r="G42" t="s">
        <v>125</v>
      </c>
      <c r="H42" t="s">
        <v>170</v>
      </c>
      <c r="I42" t="s">
        <v>73</v>
      </c>
      <c r="J42" t="s">
        <v>107</v>
      </c>
      <c r="K42" t="s">
        <v>75</v>
      </c>
      <c r="L42" t="s">
        <v>129</v>
      </c>
      <c r="M42" t="s">
        <v>166</v>
      </c>
      <c r="N42" t="s">
        <v>103</v>
      </c>
      <c r="O42">
        <v>432170</v>
      </c>
      <c r="P42">
        <v>784208.87</v>
      </c>
      <c r="Q42">
        <v>0</v>
      </c>
      <c r="R42">
        <v>1216378.87</v>
      </c>
      <c r="S42">
        <v>1216378.87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">
        <v>139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2019-10-14T20:32:07Z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