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" sheetId="1" r:id="rId1"/>
    <sheet name="dados" sheetId="2" state="hidden" r:id="rId2"/>
  </sheets>
  <definedNames>
    <definedName name="_xlnm.Print_Area" localSheetId="0">'Anexo II'!$A$1:$Y$53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<sst xmlns="http://schemas.openxmlformats.org/spreadsheetml/2006/main" count="287" uniqueCount="125">
  <si>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</si>
  <si>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</si>
  <si>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</si>
  <si>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</si>
  <si>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</si>
  <si>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</si>
  <si>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</si>
  <si>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</si>
  <si>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</si>
  <si>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</si>
  <si>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</si>
  <si>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</si>
  <si>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</si>
  <si>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</si>
  <si>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</si>
  <si>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</si>
  <si>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</si>
  <si>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</si>
  <si>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</si>
  <si>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</si>
  <si>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</si>
  <si>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</si>
  <si>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</si>
  <si>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</si>
  <si>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</si>
  <si>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</si>
  <si>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</si>
  <si>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</si>
  <si>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</si>
  <si>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</si>
  <si>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</si>
  <si>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</si>
  <si>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</si>
  <si>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</si>
  <si>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</si>
  <si>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</si>
  <si>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</si>
  <si>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</si>
  <si>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</si>
  <si>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</si>
  <si>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</si>
  <si>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</si>
  <si>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</si>
  <si>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</si>
  <si>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</si>
  <si>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</si>
  <si>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</si>
  <si>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</si>
  <si>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</si>
  <si>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</si>
  <si>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</si>
  <si>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</si>
  <si>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</si>
  <si>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</si>
  <si>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</si>
  <si>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</si>
  <si>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</si>
  <si>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</si>
  <si>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</si>
  <si>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</si>
  <si>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</si>
  <si>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</si>
  <si>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</si>
  <si>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</si>
  <si>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</si>
  <si>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</si>
  <si>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</si>
  <si>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</si>
  <si>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</si>
  <si>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</si>
  <si>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</si>
  <si>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</si>
  <si>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</si>
  <si>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</si>
  <si>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</si>
  <si>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</si>
  <si>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</si>
  <si>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</si>
  <si>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RP</t>
  </si>
  <si>
    <t>CONVÊNIO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</si>
  <si>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</si>
  <si>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</si>
  <si>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</si>
  <si>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</si>
  <si>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</si>
  <si>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</si>
  <si>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</si>
  <si>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</si>
  <si>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</si>
  <si>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</si>
  <si>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</si>
  <si>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</si>
  <si>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</si>
  <si>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</si>
  <si>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</si>
  <si>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</si>
  <si>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</si>
  <si>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</si>
  <si>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</si>
  <si>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</si>
  <si>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</si>
  <si>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</si>
  <si>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</si>
  <si>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</si>
  <si>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</si>
  <si>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</si>
  <si>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</si>
  <si>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</si>
  <si>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</si>
  <si>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</si>
  <si>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</si>
  <si>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</si>
  <si>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</si>
  <si>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</si>
  <si>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Data de publicação: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</si>
  <si>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</si>
  <si>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</si>
  <si>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</si>
  <si>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Esfera Orçamentária</t>
  </si>
  <si>
    <t>S</t>
  </si>
  <si>
    <t>Data de Retificação:</t>
  </si>
  <si>
    <t>* Classificação da Esfera Orçamentária</t>
  </si>
  <si>
    <t>*</t>
  </si>
  <si>
    <t>Esfera: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</si>
  <si>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Orçamento Fiscal       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= Seguridade Social        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= Investimento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</si>
</sst>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0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0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0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0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1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2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3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0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0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0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0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0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5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59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0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6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7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49" fillId="0" borderId="0" xfId="282" applyProtection="1">
      <alignment/>
      <protection locked="0"/>
    </xf>
    <xf numFmtId="0" fontId="49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69" fillId="56" borderId="35" xfId="438" applyNumberFormat="1" applyFont="1" applyFill="1" applyBorder="1" applyAlignment="1">
      <alignment horizontal="center" vertical="center" wrapText="1"/>
    </xf>
    <xf numFmtId="43" fontId="69" fillId="56" borderId="35" xfId="437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69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9" fillId="57" borderId="26" xfId="283" applyFont="1" applyFill="1" applyBorder="1" applyAlignment="1">
      <alignment horizontal="center" vertical="center" wrapText="1"/>
      <protection/>
    </xf>
    <xf numFmtId="0" fontId="69" fillId="57" borderId="36" xfId="283" applyFont="1" applyFill="1" applyBorder="1" applyAlignment="1">
      <alignment horizontal="center" vertical="center" wrapText="1"/>
      <protection/>
    </xf>
    <xf numFmtId="0" fontId="69" fillId="57" borderId="37" xfId="283" applyFont="1" applyFill="1" applyBorder="1" applyAlignment="1">
      <alignment horizontal="center" vertical="center" wrapText="1"/>
      <protection/>
    </xf>
    <xf numFmtId="164" fontId="69" fillId="57" borderId="37" xfId="315" applyNumberFormat="1" applyFont="1" applyFill="1" applyBorder="1" applyAlignment="1">
      <alignment horizontal="center" vertical="center" wrapText="1"/>
    </xf>
    <xf numFmtId="165" fontId="69" fillId="57" borderId="38" xfId="438" applyNumberFormat="1" applyFont="1" applyFill="1" applyBorder="1" applyAlignment="1">
      <alignment horizontal="center" vertical="center" wrapText="1"/>
    </xf>
    <xf numFmtId="164" fontId="69" fillId="57" borderId="38" xfId="315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8" borderId="0" xfId="0" applyFont="1" applyFill="1" applyAlignment="1">
      <alignment horizontal="left" indent="27"/>
    </xf>
    <xf numFmtId="0" fontId="36" fillId="8" borderId="0" xfId="0" applyFont="1" applyFill="1" applyAlignment="1">
      <alignment/>
    </xf>
    <xf numFmtId="0" fontId="69" fillId="58" borderId="39" xfId="283" applyFont="1" applyFill="1" applyBorder="1" applyAlignment="1">
      <alignment horizontal="center" vertical="center" wrapText="1"/>
      <protection/>
    </xf>
    <xf numFmtId="0" fontId="69" fillId="58" borderId="40" xfId="283" applyFont="1" applyFill="1" applyBorder="1" applyAlignment="1">
      <alignment horizontal="center" vertical="center" wrapText="1"/>
      <protection/>
    </xf>
    <xf numFmtId="0" fontId="69" fillId="58" borderId="41" xfId="283" applyFont="1" applyFill="1" applyBorder="1" applyAlignment="1">
      <alignment horizontal="center" vertical="center" wrapText="1"/>
      <protection/>
    </xf>
    <xf numFmtId="0" fontId="69" fillId="58" borderId="42" xfId="283" applyFont="1" applyFill="1" applyBorder="1" applyAlignment="1">
      <alignment horizontal="center" vertical="center" wrapText="1"/>
      <protection/>
    </xf>
    <xf numFmtId="164" fontId="69" fillId="58" borderId="43" xfId="315" applyNumberFormat="1" applyFont="1" applyFill="1" applyBorder="1" applyAlignment="1">
      <alignment horizontal="center" vertical="center" wrapText="1"/>
    </xf>
    <xf numFmtId="165" fontId="69" fillId="58" borderId="42" xfId="438" applyNumberFormat="1" applyFont="1" applyFill="1" applyBorder="1" applyAlignment="1">
      <alignment horizontal="center" vertical="center" wrapText="1"/>
    </xf>
    <xf numFmtId="0" fontId="38" fillId="59" borderId="0" xfId="0" applyFont="1" applyFill="1" applyBorder="1" applyAlignment="1">
      <alignment/>
    </xf>
    <xf numFmtId="0" fontId="2" fillId="59" borderId="0" xfId="0" applyFont="1" applyFill="1" applyBorder="1" applyAlignment="1">
      <alignment/>
    </xf>
    <xf numFmtId="0" fontId="2" fillId="59" borderId="0" xfId="0" applyFont="1" applyFill="1" applyBorder="1" applyAlignment="1">
      <alignment horizontal="center"/>
    </xf>
    <xf numFmtId="164" fontId="2" fillId="59" borderId="0" xfId="313" applyNumberFormat="1" applyFont="1" applyFill="1" applyBorder="1" applyAlignment="1">
      <alignment horizontal="center"/>
    </xf>
    <xf numFmtId="0" fontId="37" fillId="59" borderId="0" xfId="0" applyFont="1" applyFill="1" applyBorder="1" applyAlignment="1">
      <alignment/>
    </xf>
    <xf numFmtId="0" fontId="70" fillId="59" borderId="0" xfId="0" applyFont="1" applyFill="1" applyBorder="1" applyAlignment="1">
      <alignment/>
    </xf>
    <xf numFmtId="0" fontId="71" fillId="59" borderId="0" xfId="251" applyFont="1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/>
    </xf>
    <xf numFmtId="164" fontId="0" fillId="59" borderId="0" xfId="313" applyNumberFormat="1" applyFill="1" applyBorder="1" applyAlignment="1">
      <alignment horizontal="center"/>
    </xf>
    <xf numFmtId="0" fontId="4" fillId="0" borderId="0" xfId="0" applyFont="1" applyFill="1" applyAlignment="1">
      <alignment horizontal="left" indent="27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27"/>
    </xf>
    <xf numFmtId="0" fontId="0" fillId="0" borderId="0" xfId="0" applyFont="1" applyFill="1" applyBorder="1" applyAlignment="1">
      <alignment/>
    </xf>
    <xf numFmtId="164" fontId="2" fillId="0" borderId="0" xfId="313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4" fontId="4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0" fontId="4" fillId="8" borderId="0" xfId="0" applyFont="1" applyFill="1" applyAlignment="1">
      <alignment horizontal="left" indent="27"/>
    </xf>
    <xf numFmtId="0" fontId="39" fillId="59" borderId="44" xfId="0" applyFont="1" applyFill="1" applyBorder="1" applyAlignment="1">
      <alignment horizontal="center" vertical="center"/>
    </xf>
    <xf numFmtId="0" fontId="0" fillId="59" borderId="45" xfId="0" applyFont="1" applyFill="1" applyBorder="1" applyAlignment="1">
      <alignment/>
    </xf>
    <xf numFmtId="0" fontId="0" fillId="59" borderId="46" xfId="0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72" fillId="29" borderId="47" xfId="283" applyFont="1" applyFill="1" applyBorder="1" applyAlignment="1">
      <alignment horizontal="center" vertical="center" wrapText="1"/>
      <protection/>
    </xf>
    <xf numFmtId="0" fontId="72" fillId="29" borderId="48" xfId="283" applyFont="1" applyFill="1" applyBorder="1" applyAlignment="1">
      <alignment horizontal="center" vertical="center" wrapText="1"/>
      <protection/>
    </xf>
    <xf numFmtId="0" fontId="72" fillId="29" borderId="49" xfId="283" applyFont="1" applyFill="1" applyBorder="1" applyAlignment="1">
      <alignment horizontal="center" vertical="center" wrapText="1"/>
      <protection/>
    </xf>
    <xf numFmtId="0" fontId="69" fillId="57" borderId="44" xfId="283" applyFont="1" applyFill="1" applyBorder="1" applyAlignment="1">
      <alignment horizontal="center" vertical="center" wrapText="1"/>
      <protection/>
    </xf>
    <xf numFmtId="0" fontId="69" fillId="57" borderId="46" xfId="283" applyFont="1" applyFill="1" applyBorder="1" applyAlignment="1">
      <alignment horizontal="center" vertical="center" wrapText="1"/>
      <protection/>
    </xf>
    <xf numFmtId="0" fontId="73" fillId="29" borderId="47" xfId="283" applyFont="1" applyFill="1" applyBorder="1" applyAlignment="1">
      <alignment horizontal="center" vertical="center" wrapText="1"/>
      <protection/>
    </xf>
    <xf numFmtId="0" fontId="73" fillId="29" borderId="48" xfId="283" applyFont="1" applyFill="1" applyBorder="1" applyAlignment="1">
      <alignment horizontal="center" vertical="center" wrapText="1"/>
      <protection/>
    </xf>
    <xf numFmtId="0" fontId="73" fillId="29" borderId="49" xfId="283" applyFont="1" applyFill="1" applyBorder="1" applyAlignment="1">
      <alignment horizontal="center" vertical="center" wrapText="1"/>
      <protection/>
    </xf>
    <xf numFmtId="0" fontId="72" fillId="29" borderId="26" xfId="283" applyFont="1" applyFill="1" applyBorder="1" applyAlignment="1">
      <alignment horizontal="center" vertical="center" wrapText="1"/>
      <protection/>
    </xf>
    <xf numFmtId="0" fontId="72" fillId="29" borderId="37" xfId="283" applyFont="1" applyFill="1" applyBorder="1" applyAlignment="1">
      <alignment horizontal="center" vertical="center" wrapText="1"/>
      <protection/>
    </xf>
    <xf numFmtId="0" fontId="72" fillId="29" borderId="50" xfId="283" applyFont="1" applyFill="1" applyBorder="1" applyAlignment="1">
      <alignment horizontal="center" vertical="center" wrapText="1"/>
      <protection/>
    </xf>
    <xf numFmtId="0" fontId="72" fillId="29" borderId="51" xfId="283" applyFont="1" applyFill="1" applyBorder="1" applyAlignment="1">
      <alignment horizontal="center" vertical="center" wrapText="1"/>
      <protection/>
    </xf>
    <xf numFmtId="0" fontId="74" fillId="29" borderId="26" xfId="283" applyFont="1" applyFill="1" applyBorder="1" applyAlignment="1">
      <alignment horizontal="center" vertical="center" wrapText="1"/>
      <protection/>
    </xf>
    <xf numFmtId="0" fontId="74" fillId="29" borderId="37" xfId="28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69" fillId="56" borderId="50" xfId="283" applyFont="1" applyFill="1" applyBorder="1" applyAlignment="1">
      <alignment horizontal="center" vertical="center" wrapText="1"/>
      <protection/>
    </xf>
    <xf numFmtId="0" fontId="69" fillId="56" borderId="52" xfId="283" applyFont="1" applyFill="1" applyBorder="1" applyAlignment="1">
      <alignment horizontal="center" vertical="center" wrapText="1"/>
      <protection/>
    </xf>
    <xf numFmtId="0" fontId="69" fillId="56" borderId="51" xfId="283" applyFont="1" applyFill="1" applyBorder="1" applyAlignment="1">
      <alignment horizontal="center" vertical="center" wrapText="1"/>
      <protection/>
    </xf>
    <xf numFmtId="0" fontId="69" fillId="58" borderId="32" xfId="283" applyFont="1" applyFill="1" applyBorder="1" applyAlignment="1">
      <alignment horizontal="center" vertical="center" wrapText="1"/>
      <protection/>
    </xf>
    <xf numFmtId="0" fontId="69" fillId="58" borderId="39" xfId="283" applyFont="1" applyFill="1" applyBorder="1" applyAlignment="1">
      <alignment horizontal="center" vertical="center" wrapText="1"/>
      <protection/>
    </xf>
    <xf numFmtId="0" fontId="69" fillId="57" borderId="53" xfId="283" applyFont="1" applyFill="1" applyBorder="1" applyAlignment="1">
      <alignment horizontal="center" vertical="center" wrapText="1"/>
      <protection/>
    </xf>
    <xf numFmtId="0" fontId="69" fillId="57" borderId="38" xfId="283" applyFont="1" applyFill="1" applyBorder="1" applyAlignment="1">
      <alignment horizontal="center" vertical="center" wrapText="1"/>
      <protection/>
    </xf>
    <xf numFmtId="0" fontId="69" fillId="57" borderId="54" xfId="283" applyFont="1" applyFill="1" applyBorder="1" applyAlignment="1">
      <alignment horizontal="center" vertical="center" wrapText="1"/>
      <protection/>
    </xf>
    <xf numFmtId="0" fontId="69" fillId="57" borderId="55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4.7109375" style="3" bestFit="1" customWidth="1"/>
    <col min="13" max="13" width="14.28125" style="3" customWidth="1"/>
    <col min="14" max="14" width="14.00390625" style="3" customWidth="1"/>
    <col min="15" max="15" width="14.28125" style="3" bestFit="1" customWidth="1"/>
    <col min="16" max="16" width="19.140625" style="3" customWidth="1"/>
    <col min="17" max="17" width="11.140625" style="3" bestFit="1" customWidth="1"/>
    <col min="18" max="18" width="13.8515625" style="3" customWidth="1"/>
    <col min="19" max="20" width="14.28125" style="3" bestFit="1" customWidth="1"/>
    <col min="21" max="21" width="5.7109375" style="3" bestFit="1" customWidth="1"/>
    <col min="22" max="22" width="14.28125" style="5" bestFit="1" customWidth="1"/>
    <col min="23" max="23" width="5.7109375" style="3" bestFit="1" customWidth="1"/>
    <col min="24" max="24" width="14.28125" style="5" bestFit="1" customWidth="1"/>
    <col min="25" max="25" width="5.7109375" style="3" bestFit="1" customWidth="1"/>
    <col min="26" max="26" width="6.140625" style="1" bestFit="1" customWidth="1"/>
    <col min="27" max="16384" width="9.140625" style="3" customWidth="1"/>
  </cols>
  <sheetData>
    <row r="1" spans="1:28" ht="15.75">
      <c r="A1" s="38"/>
      <c r="B1" s="46" t="s">
        <v>0</v>
      </c>
      <c r="C1" s="47"/>
      <c r="D1" s="47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45"/>
      <c r="AA1" s="38"/>
      <c r="AB1" s="38"/>
    </row>
    <row r="2" spans="2:25" ht="12.75">
      <c r="B2" s="64" t="s">
        <v>1</v>
      </c>
      <c r="C2" s="65"/>
      <c r="D2" s="66" t="s">
        <v>111</v>
      </c>
      <c r="E2" s="65"/>
      <c r="F2" s="67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2:25" ht="12.75">
      <c r="B3" s="64" t="s">
        <v>2</v>
      </c>
      <c r="C3" s="68"/>
      <c r="D3" s="65" t="s">
        <v>86</v>
      </c>
      <c r="E3" s="68"/>
      <c r="F3" s="67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ht="12.75">
      <c r="B4" s="64" t="s">
        <v>3</v>
      </c>
      <c r="C4" s="69"/>
      <c r="D4" s="70">
        <v>42978</v>
      </c>
      <c r="E4" s="69"/>
      <c r="F4" s="6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2:25" ht="15.75">
      <c r="B5" s="81" t="s">
        <v>114</v>
      </c>
      <c r="C5" s="80"/>
      <c r="D5" s="79">
        <v>42993</v>
      </c>
      <c r="E5" s="47"/>
      <c r="F5" s="47"/>
      <c r="G5" s="47" t="s">
        <v>4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2:25" ht="13.5" thickBot="1">
      <c r="B6" s="64" t="s">
        <v>120</v>
      </c>
      <c r="D6" s="75">
        <v>42998</v>
      </c>
      <c r="E6" s="67" t="s">
        <v>121</v>
      </c>
      <c r="F6" s="72"/>
      <c r="G6" s="73"/>
      <c r="H6" s="73"/>
      <c r="I6" s="69"/>
      <c r="J6" s="71"/>
      <c r="K6" s="71"/>
      <c r="L6" s="67"/>
      <c r="M6" s="67"/>
      <c r="N6" s="67"/>
      <c r="O6" s="67"/>
      <c r="P6" s="67"/>
      <c r="Q6" s="67"/>
      <c r="R6" s="67"/>
      <c r="S6" s="67"/>
      <c r="T6" s="67"/>
      <c r="U6" s="67"/>
      <c r="V6" s="74"/>
      <c r="W6" s="67"/>
      <c r="X6" s="74"/>
      <c r="Y6" s="67"/>
    </row>
    <row r="7" spans="2:25" ht="48.75" customHeight="1" thickBot="1">
      <c r="B7" s="91" t="s">
        <v>5</v>
      </c>
      <c r="C7" s="92"/>
      <c r="D7" s="92"/>
      <c r="E7" s="92"/>
      <c r="F7" s="92"/>
      <c r="G7" s="92"/>
      <c r="H7" s="92"/>
      <c r="I7" s="92"/>
      <c r="J7" s="92"/>
      <c r="K7" s="93"/>
      <c r="L7" s="94" t="s">
        <v>6</v>
      </c>
      <c r="M7" s="96" t="s">
        <v>7</v>
      </c>
      <c r="N7" s="97"/>
      <c r="O7" s="94" t="s">
        <v>8</v>
      </c>
      <c r="P7" s="98" t="s">
        <v>9</v>
      </c>
      <c r="Q7" s="86" t="s">
        <v>10</v>
      </c>
      <c r="R7" s="88"/>
      <c r="S7" s="94" t="s">
        <v>11</v>
      </c>
      <c r="T7" s="86" t="s">
        <v>12</v>
      </c>
      <c r="U7" s="87"/>
      <c r="V7" s="87"/>
      <c r="W7" s="87"/>
      <c r="X7" s="87"/>
      <c r="Y7" s="88"/>
    </row>
    <row r="8" spans="2:25" ht="21.75" customHeight="1">
      <c r="B8" s="89" t="s">
        <v>13</v>
      </c>
      <c r="C8" s="90"/>
      <c r="D8" s="105" t="s">
        <v>14</v>
      </c>
      <c r="E8" s="105" t="s">
        <v>15</v>
      </c>
      <c r="F8" s="107" t="s">
        <v>16</v>
      </c>
      <c r="G8" s="108"/>
      <c r="H8" s="105" t="s">
        <v>118</v>
      </c>
      <c r="I8" s="109" t="s">
        <v>17</v>
      </c>
      <c r="J8" s="110"/>
      <c r="K8" s="105" t="s">
        <v>18</v>
      </c>
      <c r="L8" s="95"/>
      <c r="M8" s="39" t="s">
        <v>19</v>
      </c>
      <c r="N8" s="39" t="s">
        <v>20</v>
      </c>
      <c r="O8" s="95"/>
      <c r="P8" s="99"/>
      <c r="Q8" s="40" t="s">
        <v>21</v>
      </c>
      <c r="R8" s="40" t="s">
        <v>22</v>
      </c>
      <c r="S8" s="95"/>
      <c r="T8" s="41" t="s">
        <v>23</v>
      </c>
      <c r="U8" s="42" t="s">
        <v>24</v>
      </c>
      <c r="V8" s="41" t="s">
        <v>25</v>
      </c>
      <c r="W8" s="44" t="s">
        <v>24</v>
      </c>
      <c r="X8" s="43" t="s">
        <v>26</v>
      </c>
      <c r="Y8" s="44" t="s">
        <v>24</v>
      </c>
    </row>
    <row r="9" spans="2:25" ht="43.5" customHeight="1" thickBot="1">
      <c r="B9" s="48" t="s">
        <v>27</v>
      </c>
      <c r="C9" s="48" t="s">
        <v>28</v>
      </c>
      <c r="D9" s="106"/>
      <c r="E9" s="106"/>
      <c r="F9" s="49" t="s">
        <v>29</v>
      </c>
      <c r="G9" s="49" t="s">
        <v>30</v>
      </c>
      <c r="H9" s="106"/>
      <c r="I9" s="49" t="s">
        <v>27</v>
      </c>
      <c r="J9" s="49" t="s">
        <v>28</v>
      </c>
      <c r="K9" s="106"/>
      <c r="L9" s="48" t="s">
        <v>31</v>
      </c>
      <c r="M9" s="50" t="s">
        <v>32</v>
      </c>
      <c r="N9" s="50" t="s">
        <v>33</v>
      </c>
      <c r="O9" s="50" t="s">
        <v>34</v>
      </c>
      <c r="P9" s="50" t="s">
        <v>35</v>
      </c>
      <c r="Q9" s="50" t="s">
        <v>36</v>
      </c>
      <c r="R9" s="50" t="s">
        <v>37</v>
      </c>
      <c r="S9" s="48" t="s">
        <v>38</v>
      </c>
      <c r="T9" s="51" t="s">
        <v>39</v>
      </c>
      <c r="U9" s="52" t="s">
        <v>40</v>
      </c>
      <c r="V9" s="51" t="s">
        <v>41</v>
      </c>
      <c r="W9" s="52" t="s">
        <v>42</v>
      </c>
      <c r="X9" s="53" t="s">
        <v>43</v>
      </c>
      <c r="Y9" s="52" t="s">
        <v>44</v>
      </c>
    </row>
    <row r="10" spans="2:25" ht="16.5" customHeight="1">
      <c r="B10" s="9">
        <f>dados!C2</f>
        <v>1</v>
      </c>
      <c r="C10" s="10" t="str">
        <f>dados!D2</f>
        <v>PRESIDÊNCIA DO TJ/AC</v>
      </c>
      <c r="D10" s="8" t="str">
        <f>dados!E2&amp;"."&amp;dados!F2</f>
        <v>2.61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tr">
        <f>dados!K2</f>
        <v>F</v>
      </c>
      <c r="I10" s="9">
        <f>dados!M2</f>
        <v>100</v>
      </c>
      <c r="J10" s="9" t="str">
        <f>dados!N2</f>
        <v>RP</v>
      </c>
      <c r="K10" s="9">
        <f>dados!L2</f>
        <v>3</v>
      </c>
      <c r="L10" s="14">
        <f>dados!O2</f>
        <v>25004</v>
      </c>
      <c r="M10" s="15">
        <f>dados!P2</f>
        <v>179846.68</v>
      </c>
      <c r="N10" s="15">
        <f>dados!Q2</f>
        <v>0</v>
      </c>
      <c r="O10" s="17">
        <f>L10+M10-N10</f>
        <v>204850.68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204850.68</v>
      </c>
      <c r="T10" s="15">
        <f>dados!U2</f>
        <v>24861.1</v>
      </c>
      <c r="U10" s="19">
        <f>IF(S10&gt;0,T10/S10,0)</f>
        <v>0.12136205747523025</v>
      </c>
      <c r="V10" s="15">
        <f>dados!V2</f>
        <v>9894.28</v>
      </c>
      <c r="W10" s="19">
        <f>IF(S10&gt;0,V10/S10,0)</f>
        <v>0.048299961708694356</v>
      </c>
      <c r="X10" s="15">
        <f>dados!W2</f>
        <v>9894.28</v>
      </c>
      <c r="Y10" s="19">
        <f>IF(S10&gt;0,X10/S10,0)</f>
        <v>0.048299961708694356</v>
      </c>
    </row>
    <row r="11" spans="2:25" ht="16.5" customHeight="1">
      <c r="B11" s="28">
        <f>dados!C3</f>
        <v>1</v>
      </c>
      <c r="C11" s="29" t="str">
        <f>dados!D3</f>
        <v>PRESIDÊNCIA DO TJ/AC</v>
      </c>
      <c r="D11" s="28" t="str">
        <f>dados!E3&amp;"."&amp;dados!F3</f>
        <v>2.61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tr">
        <f>dados!K3</f>
        <v>F</v>
      </c>
      <c r="I11" s="28">
        <f>dados!M3</f>
        <v>200</v>
      </c>
      <c r="J11" s="28" t="str">
        <f>dados!N3</f>
        <v>CONVÊNIO</v>
      </c>
      <c r="K11" s="28">
        <f>dados!L3</f>
        <v>3</v>
      </c>
      <c r="L11" s="31">
        <f>dados!O3</f>
        <v>0</v>
      </c>
      <c r="M11" s="31">
        <f>dados!P3</f>
        <v>683471.11</v>
      </c>
      <c r="N11" s="31">
        <f>dados!Q3</f>
        <v>9600</v>
      </c>
      <c r="O11" s="32">
        <f aca="true" t="shared" si="0" ref="O11:O31">L11+M11-N11</f>
        <v>673871.11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673871.11</v>
      </c>
      <c r="T11" s="31">
        <f>dados!U3</f>
        <v>220840.33</v>
      </c>
      <c r="U11" s="33">
        <f aca="true" t="shared" si="2" ref="U11:U31">IF(S11&gt;0,T11/S11,0)</f>
        <v>0.3277189461349664</v>
      </c>
      <c r="V11" s="31">
        <f>dados!V3</f>
        <v>182380.28</v>
      </c>
      <c r="W11" s="33">
        <f aca="true" t="shared" si="3" ref="W11:W31">IF(S11&gt;0,V11/S11,0)</f>
        <v>0.27064564320022566</v>
      </c>
      <c r="X11" s="31">
        <f>dados!W3</f>
        <v>182380.28</v>
      </c>
      <c r="Y11" s="33">
        <f aca="true" t="shared" si="4" ref="Y11:Y31">IF(S11&gt;0,X11/S11,0)</f>
        <v>0.27064564320022566</v>
      </c>
    </row>
    <row r="12" spans="2:25" ht="16.5" customHeight="1">
      <c r="B12" s="12">
        <f>dados!C4</f>
        <v>1</v>
      </c>
      <c r="C12" s="13" t="str">
        <f>dados!D4</f>
        <v>PRESIDÊNCIA DO TJ/AC</v>
      </c>
      <c r="D12" s="12" t="str">
        <f>dados!E4&amp;"."&amp;dados!F4</f>
        <v>2.61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tr">
        <f>dados!K4</f>
        <v>F</v>
      </c>
      <c r="I12" s="12">
        <f>dados!M4</f>
        <v>100</v>
      </c>
      <c r="J12" s="12" t="str">
        <f>dados!N4</f>
        <v>RP</v>
      </c>
      <c r="K12" s="12">
        <f>dados!L4</f>
        <v>4</v>
      </c>
      <c r="L12" s="16">
        <f>dados!O4</f>
        <v>1001</v>
      </c>
      <c r="M12" s="16">
        <f>dados!P4</f>
        <v>5813.93</v>
      </c>
      <c r="N12" s="16">
        <f>dados!Q4</f>
        <v>62.8</v>
      </c>
      <c r="O12" s="16">
        <f t="shared" si="0"/>
        <v>6752.13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6752.13</v>
      </c>
      <c r="T12" s="16">
        <f>dados!U4</f>
        <v>0</v>
      </c>
      <c r="U12" s="18">
        <f t="shared" si="2"/>
        <v>0</v>
      </c>
      <c r="V12" s="16">
        <f>dados!V4</f>
        <v>0</v>
      </c>
      <c r="W12" s="18">
        <f t="shared" si="3"/>
        <v>0</v>
      </c>
      <c r="X12" s="16">
        <f>dados!W4</f>
        <v>0</v>
      </c>
      <c r="Y12" s="18">
        <f t="shared" si="4"/>
        <v>0</v>
      </c>
    </row>
    <row r="13" spans="2:25" ht="16.5" customHeight="1">
      <c r="B13" s="28">
        <f>dados!C5</f>
        <v>1</v>
      </c>
      <c r="C13" s="29" t="str">
        <f>dados!D5</f>
        <v>PRESIDÊNCIA DO TJ/AC</v>
      </c>
      <c r="D13" s="28" t="str">
        <f>dados!E5&amp;"."&amp;dados!F5</f>
        <v>2.61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tr">
        <f>dados!K5</f>
        <v>F</v>
      </c>
      <c r="I13" s="28">
        <f>dados!M5</f>
        <v>200</v>
      </c>
      <c r="J13" s="28" t="str">
        <f>dados!N5</f>
        <v>CONVÊNIO</v>
      </c>
      <c r="K13" s="28">
        <f>dados!L5</f>
        <v>4</v>
      </c>
      <c r="L13" s="31">
        <f>dados!O5</f>
        <v>0</v>
      </c>
      <c r="M13" s="31">
        <f>dados!P5</f>
        <v>109943.97</v>
      </c>
      <c r="N13" s="31">
        <f>dados!Q5</f>
        <v>0</v>
      </c>
      <c r="O13" s="31">
        <f t="shared" si="0"/>
        <v>109943.97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109943.97</v>
      </c>
      <c r="T13" s="31">
        <f>dados!U5</f>
        <v>62198.79</v>
      </c>
      <c r="U13" s="33">
        <f t="shared" si="2"/>
        <v>0.5657317086148518</v>
      </c>
      <c r="V13" s="31">
        <f>dados!V5</f>
        <v>62198.79</v>
      </c>
      <c r="W13" s="33">
        <f t="shared" si="3"/>
        <v>0.5657317086148518</v>
      </c>
      <c r="X13" s="31">
        <f>dados!W5</f>
        <v>56040.87</v>
      </c>
      <c r="Y13" s="33">
        <f t="shared" si="4"/>
        <v>0.5097220884419582</v>
      </c>
    </row>
    <row r="14" spans="2:25" ht="16.5" customHeight="1">
      <c r="B14" s="12">
        <f>dados!C6</f>
        <v>1</v>
      </c>
      <c r="C14" s="13" t="str">
        <f>dados!D6</f>
        <v>PRESIDÊNCIA DO TJ/AC</v>
      </c>
      <c r="D14" s="12" t="str">
        <f>dados!E6&amp;"."&amp;dados!F6</f>
        <v>2.61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tr">
        <f>dados!K6</f>
        <v>F</v>
      </c>
      <c r="I14" s="12">
        <f>dados!M6</f>
        <v>100</v>
      </c>
      <c r="J14" s="12" t="str">
        <f>dados!N6</f>
        <v>RP</v>
      </c>
      <c r="K14" s="12">
        <f>dados!L6</f>
        <v>1</v>
      </c>
      <c r="L14" s="16">
        <f>dados!O6</f>
        <v>2</v>
      </c>
      <c r="M14" s="16">
        <f>dados!P6</f>
        <v>0</v>
      </c>
      <c r="N14" s="16">
        <f>dados!Q6</f>
        <v>0</v>
      </c>
      <c r="O14" s="16">
        <f t="shared" si="0"/>
        <v>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</v>
      </c>
      <c r="T14" s="16">
        <f>dados!U6</f>
        <v>0</v>
      </c>
      <c r="U14" s="18">
        <f t="shared" si="2"/>
        <v>0</v>
      </c>
      <c r="V14" s="16">
        <f>dados!V6</f>
        <v>0</v>
      </c>
      <c r="W14" s="18">
        <f t="shared" si="3"/>
        <v>0</v>
      </c>
      <c r="X14" s="16">
        <f>dados!W6</f>
        <v>0</v>
      </c>
      <c r="Y14" s="18">
        <f t="shared" si="4"/>
        <v>0</v>
      </c>
    </row>
    <row r="15" spans="2:25" ht="16.5" customHeight="1">
      <c r="B15" s="28">
        <f>dados!C7</f>
        <v>2</v>
      </c>
      <c r="C15" s="29" t="str">
        <f>dados!D7</f>
        <v>DIRETORIA DE GESTÃO DE PESSOAS</v>
      </c>
      <c r="D15" s="28" t="str">
        <f>dados!E7&amp;"."&amp;dados!F7</f>
        <v>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tr">
        <f>dados!K7</f>
        <v>F</v>
      </c>
      <c r="I15" s="28">
        <f>dados!M7</f>
        <v>100</v>
      </c>
      <c r="J15" s="28" t="str">
        <f>dados!N7</f>
        <v>RP</v>
      </c>
      <c r="K15" s="28">
        <f>dados!L7</f>
        <v>1</v>
      </c>
      <c r="L15" s="31">
        <f>dados!O7</f>
        <v>37264965.77</v>
      </c>
      <c r="M15" s="31">
        <f>dados!P7</f>
        <v>150000</v>
      </c>
      <c r="N15" s="31">
        <f>dados!Q7</f>
        <v>567500</v>
      </c>
      <c r="O15" s="31">
        <f t="shared" si="0"/>
        <v>36847465.77</v>
      </c>
      <c r="P15" s="31">
        <f>dados!X7</f>
        <v>0</v>
      </c>
      <c r="Q15" s="31">
        <f>dados!Y7</f>
        <v>0</v>
      </c>
      <c r="R15" s="31">
        <f>dados!T7</f>
        <v>5069225.46</v>
      </c>
      <c r="S15" s="31">
        <f t="shared" si="1"/>
        <v>41916691.230000004</v>
      </c>
      <c r="T15" s="31">
        <f>dados!U7</f>
        <v>3745800.26</v>
      </c>
      <c r="U15" s="33">
        <f t="shared" si="2"/>
        <v>0.08936297570451147</v>
      </c>
      <c r="V15" s="31">
        <f>dados!V7</f>
        <v>3708641.96</v>
      </c>
      <c r="W15" s="33">
        <f t="shared" si="3"/>
        <v>0.08847649590590072</v>
      </c>
      <c r="X15" s="31">
        <f>dados!W7</f>
        <v>3679281.5</v>
      </c>
      <c r="Y15" s="33">
        <f t="shared" si="4"/>
        <v>0.0877760479664654</v>
      </c>
    </row>
    <row r="16" spans="2:25" ht="16.5" customHeight="1">
      <c r="B16" s="12">
        <f>dados!C8</f>
        <v>2</v>
      </c>
      <c r="C16" s="13" t="str">
        <f>dados!D8</f>
        <v>DIRETORIA DE GESTÃO DE PESSOAS</v>
      </c>
      <c r="D16" s="12" t="str">
        <f>dados!E8&amp;"."&amp;dados!F8</f>
        <v>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tr">
        <f>dados!K8</f>
        <v>F</v>
      </c>
      <c r="I16" s="12">
        <f>dados!M8</f>
        <v>100</v>
      </c>
      <c r="J16" s="12" t="str">
        <f>dados!N8</f>
        <v>RP</v>
      </c>
      <c r="K16" s="12">
        <f>dados!L8</f>
        <v>3</v>
      </c>
      <c r="L16" s="16">
        <f>dados!O8</f>
        <v>7714572.49</v>
      </c>
      <c r="M16" s="16">
        <f>dados!P8</f>
        <v>880000</v>
      </c>
      <c r="N16" s="16">
        <f>dados!Q8</f>
        <v>0</v>
      </c>
      <c r="O16" s="16">
        <f t="shared" si="0"/>
        <v>8594572.49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8594572.49</v>
      </c>
      <c r="T16" s="16">
        <f>dados!U8</f>
        <v>8116581.45</v>
      </c>
      <c r="U16" s="18">
        <f t="shared" si="2"/>
        <v>0.9443845472760681</v>
      </c>
      <c r="V16" s="16">
        <f>dados!V8</f>
        <v>8116581.45</v>
      </c>
      <c r="W16" s="18">
        <f t="shared" si="3"/>
        <v>0.9443845472760681</v>
      </c>
      <c r="X16" s="16">
        <f>dados!W8</f>
        <v>8105402.7</v>
      </c>
      <c r="Y16" s="18">
        <f t="shared" si="4"/>
        <v>0.9430838717610258</v>
      </c>
    </row>
    <row r="17" spans="2:25" ht="16.5" customHeight="1">
      <c r="B17" s="28">
        <f>dados!C9</f>
        <v>2</v>
      </c>
      <c r="C17" s="29" t="str">
        <f>dados!D9</f>
        <v>DIRETORIA DE GESTÃO DE PESSOAS</v>
      </c>
      <c r="D17" s="28" t="str">
        <f>dados!E9&amp;"."&amp;dados!F9</f>
        <v>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tr">
        <f>dados!K9</f>
        <v>F</v>
      </c>
      <c r="I17" s="28">
        <f>dados!M9</f>
        <v>100</v>
      </c>
      <c r="J17" s="28" t="str">
        <f>dados!N9</f>
        <v>RP</v>
      </c>
      <c r="K17" s="28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>
        <f>dados!C10</f>
        <v>2</v>
      </c>
      <c r="C18" s="13" t="str">
        <f>dados!D10</f>
        <v>DIRETORIA DE GESTÃO DE PESSOAS</v>
      </c>
      <c r="D18" s="12" t="str">
        <f>dados!E10&amp;"."&amp;dados!F10</f>
        <v>2.301</v>
      </c>
      <c r="E18" s="12" t="str">
        <f>dados!G10&amp;"."&amp;dados!H10</f>
        <v>2220.2165</v>
      </c>
      <c r="F18" s="13" t="str">
        <f>dados!I10</f>
        <v>PROG. GES MANU. SER. EST. JUDICIÁRIO-PREST. JURISD. DO TJ/AC</v>
      </c>
      <c r="G18" s="13" t="str">
        <f>dados!J10</f>
        <v>PROGRAMA QUALIDADE DE VIDA.</v>
      </c>
      <c r="H18" s="12" t="str">
        <f>dados!K10</f>
        <v>F</v>
      </c>
      <c r="I18" s="12">
        <f>dados!M10</f>
        <v>100</v>
      </c>
      <c r="J18" s="12" t="str">
        <f>dados!N10</f>
        <v>RP</v>
      </c>
      <c r="K18" s="12">
        <f>dados!L10</f>
        <v>3</v>
      </c>
      <c r="L18" s="16">
        <f>dados!O10</f>
        <v>2</v>
      </c>
      <c r="M18" s="16">
        <f>dados!P10</f>
        <v>0</v>
      </c>
      <c r="N18" s="16">
        <f>dados!Q10</f>
        <v>0</v>
      </c>
      <c r="O18" s="16">
        <f t="shared" si="0"/>
        <v>2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2</v>
      </c>
      <c r="T18" s="16">
        <f>dados!U10</f>
        <v>0</v>
      </c>
      <c r="U18" s="18">
        <f t="shared" si="2"/>
        <v>0</v>
      </c>
      <c r="V18" s="16">
        <f>dados!V10</f>
        <v>0</v>
      </c>
      <c r="W18" s="18">
        <f t="shared" si="3"/>
        <v>0</v>
      </c>
      <c r="X18" s="16">
        <f>dados!W10</f>
        <v>0</v>
      </c>
      <c r="Y18" s="18">
        <f t="shared" si="4"/>
        <v>0</v>
      </c>
    </row>
    <row r="19" spans="2:25" ht="16.5" customHeight="1">
      <c r="B19" s="28">
        <f>dados!C11</f>
        <v>2</v>
      </c>
      <c r="C19" s="29" t="str">
        <f>dados!D11</f>
        <v>DIRETORIA DE GESTÃO DE PESSOAS</v>
      </c>
      <c r="D19" s="28" t="str">
        <f>dados!E11&amp;"."&amp;dados!F11</f>
        <v>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tr">
        <f>dados!K11</f>
        <v>F</v>
      </c>
      <c r="I19" s="28">
        <f>dados!M11</f>
        <v>100</v>
      </c>
      <c r="J19" s="28" t="str">
        <f>dados!N11</f>
        <v>RP</v>
      </c>
      <c r="K19" s="28">
        <f>dados!L11</f>
        <v>4</v>
      </c>
      <c r="L19" s="31">
        <f>dados!O11</f>
        <v>1</v>
      </c>
      <c r="M19" s="31">
        <f>dados!P11</f>
        <v>0</v>
      </c>
      <c r="N19" s="31">
        <f>dados!Q11</f>
        <v>0</v>
      </c>
      <c r="O19" s="31">
        <f t="shared" si="0"/>
        <v>1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1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>
        <f>dados!C12</f>
        <v>2</v>
      </c>
      <c r="C20" s="13" t="str">
        <f>dados!D12</f>
        <v>DIRETORIA DE GESTÃO DE PESSOAS</v>
      </c>
      <c r="D20" s="12" t="str">
        <f>dados!E12&amp;"."&amp;dados!F12</f>
        <v>9.272</v>
      </c>
      <c r="E20" s="12" t="str">
        <f>dados!G12&amp;"."&amp;dados!H12</f>
        <v>2220.2164</v>
      </c>
      <c r="F20" s="13" t="str">
        <f>dados!I12</f>
        <v>PROG. GES MANU. SER. EST. JUDICIÁRIO-PREST. JURISD. DO TJ/AC</v>
      </c>
      <c r="G20" s="13" t="str">
        <f>dados!J12</f>
        <v>CUSTEIO DE INATIVOS E PENSIONISTAS DO TRIBUNAL DE JUSTIÇA.</v>
      </c>
      <c r="H20" s="12" t="str">
        <f>dados!K12</f>
        <v>S</v>
      </c>
      <c r="I20" s="12">
        <f>dados!M12</f>
        <v>100</v>
      </c>
      <c r="J20" s="12" t="str">
        <f>dados!N12</f>
        <v>RP</v>
      </c>
      <c r="K20" s="12">
        <f>dados!L12</f>
        <v>1</v>
      </c>
      <c r="L20" s="16">
        <f>dados!O12</f>
        <v>21189342.11</v>
      </c>
      <c r="M20" s="16">
        <f>dados!P12</f>
        <v>6021946.17</v>
      </c>
      <c r="N20" s="16">
        <f>dados!Q12</f>
        <v>0</v>
      </c>
      <c r="O20" s="16">
        <f t="shared" si="0"/>
        <v>27211288.28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27211288.28</v>
      </c>
      <c r="T20" s="16">
        <f>dados!U12</f>
        <v>22737979.36</v>
      </c>
      <c r="U20" s="18">
        <f t="shared" si="2"/>
        <v>0.8356083374675122</v>
      </c>
      <c r="V20" s="16">
        <f>dados!V12</f>
        <v>22737979.36</v>
      </c>
      <c r="W20" s="18">
        <f t="shared" si="3"/>
        <v>0.8356083374675122</v>
      </c>
      <c r="X20" s="16">
        <f>dados!W12</f>
        <v>22737979.36</v>
      </c>
      <c r="Y20" s="18">
        <f t="shared" si="4"/>
        <v>0.8356083374675122</v>
      </c>
    </row>
    <row r="21" spans="2:25" ht="16.5" customHeight="1">
      <c r="B21" s="28">
        <f>dados!C13</f>
        <v>3</v>
      </c>
      <c r="C21" s="29" t="str">
        <f>dados!D13</f>
        <v>DIRETORIA DE GESTÃO ESTRATÉGICA</v>
      </c>
      <c r="D21" s="28" t="str">
        <f>dados!E13&amp;"."&amp;dados!F13</f>
        <v>2.122</v>
      </c>
      <c r="E21" s="28" t="str">
        <f>dados!G13&amp;"."&amp;dados!H13</f>
        <v>2220.2166</v>
      </c>
      <c r="F21" s="29" t="str">
        <f>dados!I13</f>
        <v>PROG. GES MANU. SER. EST. JUDICIÁRIO-PREST. JURISD. DO TJ/AC</v>
      </c>
      <c r="G21" s="29" t="str">
        <f>dados!J13</f>
        <v>MODERNIZAÇÃO E DESENVOLVIMENTO INSTITUCIONAL.</v>
      </c>
      <c r="H21" s="28" t="str">
        <f>dados!K13</f>
        <v>F</v>
      </c>
      <c r="I21" s="28">
        <f>dados!M13</f>
        <v>100</v>
      </c>
      <c r="J21" s="28" t="str">
        <f>dados!N13</f>
        <v>RP</v>
      </c>
      <c r="K21" s="28">
        <f>dados!L13</f>
        <v>3</v>
      </c>
      <c r="L21" s="31">
        <f>dados!O13</f>
        <v>12334.88</v>
      </c>
      <c r="M21" s="31">
        <f>dados!P13</f>
        <v>0</v>
      </c>
      <c r="N21" s="31">
        <f>dados!Q13</f>
        <v>0</v>
      </c>
      <c r="O21" s="31">
        <f t="shared" si="0"/>
        <v>12334.88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12334.88</v>
      </c>
      <c r="T21" s="31">
        <f>dados!U13</f>
        <v>0</v>
      </c>
      <c r="U21" s="33">
        <f t="shared" si="2"/>
        <v>0</v>
      </c>
      <c r="V21" s="31">
        <f>dados!V13</f>
        <v>0</v>
      </c>
      <c r="W21" s="33">
        <f t="shared" si="3"/>
        <v>0</v>
      </c>
      <c r="X21" s="31">
        <f>dados!W13</f>
        <v>0</v>
      </c>
      <c r="Y21" s="33">
        <f t="shared" si="4"/>
        <v>0</v>
      </c>
    </row>
    <row r="22" spans="2:25" ht="16.5" customHeight="1">
      <c r="B22" s="12">
        <f>dados!C14</f>
        <v>4</v>
      </c>
      <c r="C22" s="13" t="str">
        <f>dados!D14</f>
        <v>DIRETORIA DE INFORMAÇÃO INSTITUCIONAL</v>
      </c>
      <c r="D22" s="12" t="str">
        <f>dados!E14&amp;"."&amp;dados!F14</f>
        <v>2.131</v>
      </c>
      <c r="E22" s="12" t="str">
        <f>dados!G14&amp;"."&amp;dados!H14</f>
        <v>2220.2167</v>
      </c>
      <c r="F22" s="13" t="str">
        <f>dados!I14</f>
        <v>PROG. GES MANU. SER. EST. JUDICIÁRIO-PREST. JURISD. DO TJ/AC</v>
      </c>
      <c r="G22" s="13" t="str">
        <f>dados!J14</f>
        <v>PLANO ESTRATÉGICO DE COMUNICAÇÃO</v>
      </c>
      <c r="H22" s="12" t="str">
        <f>dados!K14</f>
        <v>F</v>
      </c>
      <c r="I22" s="12">
        <f>dados!M14</f>
        <v>100</v>
      </c>
      <c r="J22" s="12" t="str">
        <f>dados!N14</f>
        <v>RP</v>
      </c>
      <c r="K22" s="12">
        <f>dados!L14</f>
        <v>3</v>
      </c>
      <c r="L22" s="16">
        <f>dados!O14</f>
        <v>20003</v>
      </c>
      <c r="M22" s="16">
        <f>dados!P14</f>
        <v>47500</v>
      </c>
      <c r="N22" s="16">
        <f>dados!Q14</f>
        <v>0</v>
      </c>
      <c r="O22" s="16">
        <f t="shared" si="0"/>
        <v>67503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67503</v>
      </c>
      <c r="T22" s="16">
        <f>dados!U14</f>
        <v>50220</v>
      </c>
      <c r="U22" s="18">
        <f t="shared" si="2"/>
        <v>0.7439669348028977</v>
      </c>
      <c r="V22" s="16">
        <f>dados!V14</f>
        <v>50220</v>
      </c>
      <c r="W22" s="18">
        <f t="shared" si="3"/>
        <v>0.7439669348028977</v>
      </c>
      <c r="X22" s="16">
        <f>dados!W14</f>
        <v>50220</v>
      </c>
      <c r="Y22" s="18">
        <f t="shared" si="4"/>
        <v>0.7439669348028977</v>
      </c>
    </row>
    <row r="23" spans="2:25" ht="16.5" customHeight="1">
      <c r="B23" s="28">
        <f>dados!C15</f>
        <v>4</v>
      </c>
      <c r="C23" s="29" t="str">
        <f>dados!D15</f>
        <v>DIRETORIA DE INFORMAÇÃO INSTITUCIONAL</v>
      </c>
      <c r="D23" s="28" t="str">
        <f>dados!E15&amp;"."&amp;dados!F15</f>
        <v>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tr">
        <f>dados!K15</f>
        <v>F</v>
      </c>
      <c r="I23" s="28">
        <f>dados!M15</f>
        <v>100</v>
      </c>
      <c r="J23" s="28" t="str">
        <f>dados!N15</f>
        <v>RP</v>
      </c>
      <c r="K23" s="28">
        <f>dados!L15</f>
        <v>4</v>
      </c>
      <c r="L23" s="31">
        <f>dados!O15</f>
        <v>1</v>
      </c>
      <c r="M23" s="31">
        <f>dados!P15</f>
        <v>0</v>
      </c>
      <c r="N23" s="31">
        <f>dados!Q15</f>
        <v>0</v>
      </c>
      <c r="O23" s="31">
        <f t="shared" si="0"/>
        <v>1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1</v>
      </c>
      <c r="T23" s="31">
        <f>dados!U15</f>
        <v>0</v>
      </c>
      <c r="U23" s="33">
        <f t="shared" si="2"/>
        <v>0</v>
      </c>
      <c r="V23" s="31">
        <f>dados!V15</f>
        <v>0</v>
      </c>
      <c r="W23" s="33">
        <f t="shared" si="3"/>
        <v>0</v>
      </c>
      <c r="X23" s="31">
        <f>dados!W15</f>
        <v>0</v>
      </c>
      <c r="Y23" s="33">
        <f t="shared" si="4"/>
        <v>0</v>
      </c>
    </row>
    <row r="24" spans="2:25" ht="16.5" customHeight="1">
      <c r="B24" s="12">
        <f>dados!C16</f>
        <v>5</v>
      </c>
      <c r="C24" s="13" t="str">
        <f>dados!D16</f>
        <v>DIRETORIA DE TECNOLOGIA E INFORMAÇÃO</v>
      </c>
      <c r="D24" s="12" t="str">
        <f>dados!E16&amp;"."&amp;dados!F16</f>
        <v>2.126</v>
      </c>
      <c r="E24" s="12" t="str">
        <f>dados!G16&amp;"."&amp;dados!H16</f>
        <v>2220.2168</v>
      </c>
      <c r="F24" s="13" t="str">
        <f>dados!I16</f>
        <v>PROG. GES MANU. SER. EST. JUDICIÁRIO-PREST. JURISD. DO TJ/AC</v>
      </c>
      <c r="G24" s="13" t="str">
        <f>dados!J16</f>
        <v>PLANO ESTRATÉGICO DE TECNOLOGIA DA INFORMAÇÃO</v>
      </c>
      <c r="H24" s="12" t="str">
        <f>dados!K16</f>
        <v>F</v>
      </c>
      <c r="I24" s="12">
        <f>dados!M16</f>
        <v>100</v>
      </c>
      <c r="J24" s="12" t="str">
        <f>dados!N16</f>
        <v>RP</v>
      </c>
      <c r="K24" s="12">
        <f>dados!L16</f>
        <v>3</v>
      </c>
      <c r="L24" s="16">
        <f>dados!O16</f>
        <v>10004</v>
      </c>
      <c r="M24" s="16">
        <f>dados!P16</f>
        <v>0</v>
      </c>
      <c r="N24" s="16">
        <f>dados!Q16</f>
        <v>0</v>
      </c>
      <c r="O24" s="16">
        <f t="shared" si="0"/>
        <v>10004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10004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>
        <f>dados!C17</f>
        <v>5</v>
      </c>
      <c r="C25" s="29" t="str">
        <f>dados!D17</f>
        <v>DIRETORIA DE TECNOLOGIA E INFORMAÇÃO</v>
      </c>
      <c r="D25" s="28" t="str">
        <f>dados!E17&amp;"."&amp;dados!F17</f>
        <v>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tr">
        <f>dados!K17</f>
        <v>F</v>
      </c>
      <c r="I25" s="28">
        <f>dados!M17</f>
        <v>100</v>
      </c>
      <c r="J25" s="28" t="str">
        <f>dados!N17</f>
        <v>RP</v>
      </c>
      <c r="K25" s="28">
        <f>dados!L17</f>
        <v>4</v>
      </c>
      <c r="L25" s="31">
        <f>dados!O17</f>
        <v>2</v>
      </c>
      <c r="M25" s="31">
        <f>dados!P17</f>
        <v>0</v>
      </c>
      <c r="N25" s="31">
        <f>dados!Q17</f>
        <v>0</v>
      </c>
      <c r="O25" s="31">
        <f t="shared" si="0"/>
        <v>2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2</v>
      </c>
      <c r="T25" s="31">
        <f>dados!U17</f>
        <v>0</v>
      </c>
      <c r="U25" s="33">
        <f t="shared" si="2"/>
        <v>0</v>
      </c>
      <c r="V25" s="31">
        <f>dados!V17</f>
        <v>0</v>
      </c>
      <c r="W25" s="33">
        <f t="shared" si="3"/>
        <v>0</v>
      </c>
      <c r="X25" s="31">
        <f>dados!W17</f>
        <v>0</v>
      </c>
      <c r="Y25" s="33">
        <f t="shared" si="4"/>
        <v>0</v>
      </c>
    </row>
    <row r="26" spans="2:25" ht="16.5" customHeight="1">
      <c r="B26" s="12">
        <f>dados!C18</f>
        <v>6</v>
      </c>
      <c r="C26" s="13" t="str">
        <f>dados!D18</f>
        <v>DIRETORIA DE LOGÍSTICA</v>
      </c>
      <c r="D26" s="12" t="str">
        <f>dados!E18&amp;"."&amp;dados!F18</f>
        <v>2.122</v>
      </c>
      <c r="E26" s="12" t="str">
        <f>dados!G18&amp;"."&amp;dados!H18</f>
        <v>2220.1907</v>
      </c>
      <c r="F26" s="13" t="str">
        <f>dados!I18</f>
        <v>PROG. GES MANU. SER. EST. JUDICIÁRIO-PREST. JURISD. DO TJ/AC</v>
      </c>
      <c r="G26" s="13" t="str">
        <f>dados!J18</f>
        <v>PLANO DE OBRAS.</v>
      </c>
      <c r="H26" s="12" t="str">
        <f>dados!K18</f>
        <v>F</v>
      </c>
      <c r="I26" s="12">
        <f>dados!M18</f>
        <v>100</v>
      </c>
      <c r="J26" s="12" t="str">
        <f>dados!N18</f>
        <v>RP</v>
      </c>
      <c r="K26" s="12">
        <f>dados!L18</f>
        <v>3</v>
      </c>
      <c r="L26" s="16">
        <f>dados!O18</f>
        <v>1</v>
      </c>
      <c r="M26" s="16">
        <f>dados!P18</f>
        <v>0</v>
      </c>
      <c r="N26" s="16">
        <f>dados!Q18</f>
        <v>0</v>
      </c>
      <c r="O26" s="16">
        <f t="shared" si="0"/>
        <v>1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1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>
        <f>dados!C19</f>
        <v>6</v>
      </c>
      <c r="C27" s="29" t="str">
        <f>dados!D19</f>
        <v>DIRETORIA DE LOGÍSTICA</v>
      </c>
      <c r="D27" s="28" t="str">
        <f>dados!E19&amp;"."&amp;dados!F19</f>
        <v>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tr">
        <f>dados!K19</f>
        <v>F</v>
      </c>
      <c r="I27" s="28">
        <f>dados!M19</f>
        <v>100</v>
      </c>
      <c r="J27" s="28" t="str">
        <f>dados!N19</f>
        <v>RP</v>
      </c>
      <c r="K27" s="28">
        <f>dados!L19</f>
        <v>4</v>
      </c>
      <c r="L27" s="31">
        <f>dados!O19</f>
        <v>2</v>
      </c>
      <c r="M27" s="31">
        <f>dados!P19</f>
        <v>0</v>
      </c>
      <c r="N27" s="31">
        <f>dados!Q19</f>
        <v>0</v>
      </c>
      <c r="O27" s="31">
        <f t="shared" si="0"/>
        <v>2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2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>
        <f>dados!C20</f>
        <v>6</v>
      </c>
      <c r="C28" s="13" t="str">
        <f>dados!D20</f>
        <v>DIRETORIA DE LOGÍSTICA</v>
      </c>
      <c r="D28" s="12" t="str">
        <f>dados!E20&amp;"."&amp;dados!F20</f>
        <v>2.122</v>
      </c>
      <c r="E28" s="12" t="str">
        <f>dados!G20&amp;"."&amp;dados!H20</f>
        <v>2220.2169</v>
      </c>
      <c r="F28" s="13" t="str">
        <f>dados!I20</f>
        <v>PROG. GES MANU. SER. EST. JUDICIÁRIO-PREST. JURISD. DO TJ/AC</v>
      </c>
      <c r="G28" s="13" t="str">
        <f>dados!J20</f>
        <v>GESTÃO ADMINISTRATIVA DO TRIBUNAL DE JUSTIÇA  / AC.</v>
      </c>
      <c r="H28" s="12" t="str">
        <f>dados!K20</f>
        <v>F</v>
      </c>
      <c r="I28" s="12">
        <f>dados!M20</f>
        <v>100</v>
      </c>
      <c r="J28" s="12" t="str">
        <f>dados!N20</f>
        <v>RP</v>
      </c>
      <c r="K28" s="12">
        <f>dados!L20</f>
        <v>3</v>
      </c>
      <c r="L28" s="16">
        <f>dados!O20</f>
        <v>60006</v>
      </c>
      <c r="M28" s="16">
        <f>dados!P20</f>
        <v>550000</v>
      </c>
      <c r="N28" s="16">
        <f>dados!Q20</f>
        <v>350000</v>
      </c>
      <c r="O28" s="16">
        <f t="shared" si="0"/>
        <v>260006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260006</v>
      </c>
      <c r="T28" s="16">
        <f>dados!U20</f>
        <v>59533.88</v>
      </c>
      <c r="U28" s="18">
        <f t="shared" si="2"/>
        <v>0.22897117758820948</v>
      </c>
      <c r="V28" s="16">
        <f>dados!V20</f>
        <v>39612.73</v>
      </c>
      <c r="W28" s="18">
        <f t="shared" si="3"/>
        <v>0.1523531380045076</v>
      </c>
      <c r="X28" s="16">
        <f>dados!W20</f>
        <v>39541.73</v>
      </c>
      <c r="Y28" s="18">
        <f t="shared" si="4"/>
        <v>0.1520800673830604</v>
      </c>
    </row>
    <row r="29" spans="2:25" ht="16.5" customHeight="1">
      <c r="B29" s="28">
        <f>dados!C21</f>
        <v>6</v>
      </c>
      <c r="C29" s="29" t="str">
        <f>dados!D21</f>
        <v>DIRETORIA DE LOGÍSTICA</v>
      </c>
      <c r="D29" s="28" t="str">
        <f>dados!E21&amp;"."&amp;dados!F21</f>
        <v>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tr">
        <f>dados!K21</f>
        <v>F</v>
      </c>
      <c r="I29" s="28">
        <f>dados!M21</f>
        <v>100</v>
      </c>
      <c r="J29" s="28" t="str">
        <f>dados!N21</f>
        <v>RP</v>
      </c>
      <c r="K29" s="28">
        <f>dados!L21</f>
        <v>4</v>
      </c>
      <c r="L29" s="31">
        <f>dados!O21</f>
        <v>2</v>
      </c>
      <c r="M29" s="31">
        <f>dados!P21</f>
        <v>0</v>
      </c>
      <c r="N29" s="31">
        <f>dados!Q21</f>
        <v>0</v>
      </c>
      <c r="O29" s="31">
        <f t="shared" si="0"/>
        <v>2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2</v>
      </c>
      <c r="T29" s="31">
        <f>dados!U21</f>
        <v>0</v>
      </c>
      <c r="U29" s="33">
        <f t="shared" si="2"/>
        <v>0</v>
      </c>
      <c r="V29" s="31">
        <f>dados!V21</f>
        <v>0</v>
      </c>
      <c r="W29" s="33">
        <f t="shared" si="3"/>
        <v>0</v>
      </c>
      <c r="X29" s="31">
        <f>dados!W21</f>
        <v>0</v>
      </c>
      <c r="Y29" s="33">
        <f t="shared" si="4"/>
        <v>0</v>
      </c>
    </row>
    <row r="30" spans="2:25" ht="16.5" customHeight="1">
      <c r="B30" s="12">
        <f>dados!C22</f>
        <v>7</v>
      </c>
      <c r="C30" s="13" t="str">
        <f>dados!D22</f>
        <v>ESCOLA DO PODER JUDICIÁRIO</v>
      </c>
      <c r="D30" s="12" t="str">
        <f>dados!E22&amp;"."&amp;dados!F22</f>
        <v>2.128</v>
      </c>
      <c r="E30" s="12" t="str">
        <f>dados!G22&amp;"."&amp;dados!H22</f>
        <v>2220.2170</v>
      </c>
      <c r="F30" s="13" t="str">
        <f>dados!I22</f>
        <v>PROG. GES MANU. SER. EST. JUDICIÁRIO-PREST. JURISD. DO TJ/AC</v>
      </c>
      <c r="G30" s="13" t="str">
        <f>dados!J22</f>
        <v>PLANO ESTRATÉGICO DE CAPACITAÇÃO.</v>
      </c>
      <c r="H30" s="12" t="str">
        <f>dados!K22</f>
        <v>F</v>
      </c>
      <c r="I30" s="12">
        <f>dados!M22</f>
        <v>100</v>
      </c>
      <c r="J30" s="12" t="str">
        <f>dados!N22</f>
        <v>RP</v>
      </c>
      <c r="K30" s="12">
        <f>dados!L22</f>
        <v>3</v>
      </c>
      <c r="L30" s="16">
        <f>dados!O22</f>
        <v>87137.6</v>
      </c>
      <c r="M30" s="16">
        <f>dados!P22</f>
        <v>74025.67</v>
      </c>
      <c r="N30" s="16">
        <f>dados!Q22</f>
        <v>0</v>
      </c>
      <c r="O30" s="16">
        <f t="shared" si="0"/>
        <v>161163.27000000002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161163.27000000002</v>
      </c>
      <c r="T30" s="16">
        <f>dados!U22</f>
        <v>20961.45</v>
      </c>
      <c r="U30" s="18">
        <f t="shared" si="2"/>
        <v>0.13006344435676936</v>
      </c>
      <c r="V30" s="16">
        <f>dados!V22</f>
        <v>20961.45</v>
      </c>
      <c r="W30" s="18">
        <f t="shared" si="3"/>
        <v>0.13006344435676936</v>
      </c>
      <c r="X30" s="16">
        <f>dados!W22</f>
        <v>20961.45</v>
      </c>
      <c r="Y30" s="18">
        <f t="shared" si="4"/>
        <v>0.13006344435676936</v>
      </c>
    </row>
    <row r="31" spans="2:25" ht="16.5" customHeight="1">
      <c r="B31" s="28">
        <f>dados!C23</f>
        <v>7</v>
      </c>
      <c r="C31" s="29" t="str">
        <f>dados!D23</f>
        <v>ESCOLA DO PODER JUDICIÁRIO</v>
      </c>
      <c r="D31" s="28" t="str">
        <f>dados!E23&amp;"."&amp;dados!F23</f>
        <v>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tr">
        <f>dados!K23</f>
        <v>F</v>
      </c>
      <c r="I31" s="28">
        <f>dados!M23</f>
        <v>200</v>
      </c>
      <c r="J31" s="28" t="str">
        <f>dados!N23</f>
        <v>CONVÊNIO</v>
      </c>
      <c r="K31" s="28">
        <f>dados!L23</f>
        <v>3</v>
      </c>
      <c r="L31" s="31">
        <f>dados!O23</f>
        <v>0</v>
      </c>
      <c r="M31" s="31">
        <f>dados!P23</f>
        <v>25557.54</v>
      </c>
      <c r="N31" s="31">
        <f>dados!Q23</f>
        <v>0</v>
      </c>
      <c r="O31" s="31">
        <f t="shared" si="0"/>
        <v>25557.54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25557.54</v>
      </c>
      <c r="T31" s="31">
        <f>dados!U23</f>
        <v>0</v>
      </c>
      <c r="U31" s="33">
        <f t="shared" si="2"/>
        <v>0</v>
      </c>
      <c r="V31" s="31">
        <f>dados!V23</f>
        <v>0</v>
      </c>
      <c r="W31" s="33">
        <f t="shared" si="3"/>
        <v>0</v>
      </c>
      <c r="X31" s="31">
        <f>dados!W23</f>
        <v>0</v>
      </c>
      <c r="Y31" s="33">
        <f t="shared" si="4"/>
        <v>0</v>
      </c>
    </row>
    <row r="32" spans="2:25" ht="16.5" customHeight="1">
      <c r="B32" s="23">
        <f>dados!C24</f>
        <v>7</v>
      </c>
      <c r="C32" s="24" t="str">
        <f>dados!D24</f>
        <v>ESCOLA DO PODER JUDICIÁRIO</v>
      </c>
      <c r="D32" s="25" t="str">
        <f>dados!E24&amp;"."&amp;dados!F24</f>
        <v>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tr">
        <f>dados!K24</f>
        <v>F</v>
      </c>
      <c r="I32" s="23">
        <f>dados!M24</f>
        <v>100</v>
      </c>
      <c r="J32" s="23" t="str">
        <f>dados!N24</f>
        <v>RP</v>
      </c>
      <c r="K32" s="23">
        <f>dados!L24</f>
        <v>4</v>
      </c>
      <c r="L32" s="20">
        <f>dados!O24</f>
        <v>135097.36</v>
      </c>
      <c r="M32" s="22">
        <f>dados!P24</f>
        <v>1217.74</v>
      </c>
      <c r="N32" s="22">
        <f>dados!Q24</f>
        <v>0</v>
      </c>
      <c r="O32" s="27">
        <f>L32+M32-N32</f>
        <v>136315.09999999998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136315.09999999998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>
        <f>dados!C25</f>
        <v>7</v>
      </c>
      <c r="C33" s="29" t="str">
        <f>dados!D25</f>
        <v>ESCOLA DO PODER JUDICIÁRIO</v>
      </c>
      <c r="D33" s="28" t="str">
        <f>dados!E25&amp;"."&amp;dados!F25</f>
        <v>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tr">
        <f>dados!K25</f>
        <v>F</v>
      </c>
      <c r="I33" s="28">
        <f>dados!M25</f>
        <v>200</v>
      </c>
      <c r="J33" s="28" t="str">
        <f>dados!N25</f>
        <v>CONVÊNIO</v>
      </c>
      <c r="K33" s="28">
        <f>dados!L25</f>
        <v>4</v>
      </c>
      <c r="L33" s="31">
        <f>dados!O25</f>
        <v>0</v>
      </c>
      <c r="M33" s="31">
        <f>dados!P25</f>
        <v>16372.76</v>
      </c>
      <c r="N33" s="31">
        <f>dados!Q25</f>
        <v>0</v>
      </c>
      <c r="O33" s="32">
        <f aca="true" t="shared" si="5" ref="O33:O45">L33+M33-N33</f>
        <v>16372.76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5">O33-P33+Q33+R33</f>
        <v>16372.76</v>
      </c>
      <c r="T33" s="31">
        <f>dados!U25</f>
        <v>0</v>
      </c>
      <c r="U33" s="33">
        <f aca="true" t="shared" si="7" ref="U33:U45">IF(S33&gt;0,T33/S33,0)</f>
        <v>0</v>
      </c>
      <c r="V33" s="31">
        <f>dados!V25</f>
        <v>0</v>
      </c>
      <c r="W33" s="33">
        <f aca="true" t="shared" si="8" ref="W33:W45">IF(S33&gt;0,V33/S33,0)</f>
        <v>0</v>
      </c>
      <c r="X33" s="31">
        <f>dados!W25</f>
        <v>0</v>
      </c>
      <c r="Y33" s="33">
        <f aca="true" t="shared" si="9" ref="Y33:Y45">IF(S33&gt;0,X33/S33,0)</f>
        <v>0</v>
      </c>
    </row>
    <row r="34" spans="2:25" ht="16.5" customHeight="1">
      <c r="B34" s="12">
        <f>dados!C26</f>
        <v>8</v>
      </c>
      <c r="C34" s="13" t="str">
        <f>dados!D26</f>
        <v>DIRETORIA REGIONAL DO VALE DO ACRE</v>
      </c>
      <c r="D34" s="12" t="str">
        <f>dados!E26&amp;"."&amp;dados!F26</f>
        <v>2.122</v>
      </c>
      <c r="E34" s="12" t="str">
        <f>dados!G26&amp;"."&amp;dados!H26</f>
        <v>2220.2171</v>
      </c>
      <c r="F34" s="13" t="str">
        <f>dados!I26</f>
        <v>PROG. GES MANU. SER. EST. JUDICIÁRIO-PREST. JURISD. DO TJ/AC</v>
      </c>
      <c r="G34" s="13" t="str">
        <f>dados!J26</f>
        <v>GESTÃO ADMINISTRATIVA DO TRIBUNAL DE JUSTIÇA / AC.</v>
      </c>
      <c r="H34" s="12" t="str">
        <f>dados!K26</f>
        <v>F</v>
      </c>
      <c r="I34" s="12">
        <f>dados!M26</f>
        <v>100</v>
      </c>
      <c r="J34" s="12" t="str">
        <f>dados!N26</f>
        <v>RP</v>
      </c>
      <c r="K34" s="12">
        <f>dados!L26</f>
        <v>3</v>
      </c>
      <c r="L34" s="16">
        <f>dados!O26</f>
        <v>45571.7</v>
      </c>
      <c r="M34" s="16">
        <f>dados!P26</f>
        <v>0</v>
      </c>
      <c r="N34" s="16">
        <f>dados!Q26</f>
        <v>0</v>
      </c>
      <c r="O34" s="16">
        <f t="shared" si="5"/>
        <v>45571.7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45571.7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>
        <f>dados!C27</f>
        <v>9</v>
      </c>
      <c r="C35" s="29" t="str">
        <f>dados!D27</f>
        <v>1º GRAU DE JURISDIÇÃO</v>
      </c>
      <c r="D35" s="28" t="str">
        <f>dados!E27&amp;"."&amp;dados!F27</f>
        <v>2.122</v>
      </c>
      <c r="E35" s="28" t="str">
        <f>dados!G27&amp;"."&amp;dados!H27</f>
        <v>2220.4161</v>
      </c>
      <c r="F35" s="29" t="str">
        <f>dados!I27</f>
        <v>PROG. GES MANU. SER. EST. JUDICIÁRIO-PREST. JURISD. DO TJ/AC</v>
      </c>
      <c r="G35" s="29" t="str">
        <f>dados!J27</f>
        <v>CUSTEIO COM FOLHA DE PAGAMENTO - 1º GRAU DE JURISDIÇÃO</v>
      </c>
      <c r="H35" s="28" t="str">
        <f>dados!K27</f>
        <v>F</v>
      </c>
      <c r="I35" s="28">
        <f>dados!M27</f>
        <v>100</v>
      </c>
      <c r="J35" s="28" t="str">
        <f>dados!N27</f>
        <v>RP</v>
      </c>
      <c r="K35" s="28">
        <f>dados!L27</f>
        <v>1</v>
      </c>
      <c r="L35" s="31">
        <f>dados!O27</f>
        <v>124689732.41</v>
      </c>
      <c r="M35" s="31">
        <f>dados!P27</f>
        <v>5805392.27</v>
      </c>
      <c r="N35" s="31">
        <f>dados!Q27</f>
        <v>0</v>
      </c>
      <c r="O35" s="31">
        <f t="shared" si="5"/>
        <v>130495124.67999999</v>
      </c>
      <c r="P35" s="31">
        <f>dados!X27</f>
        <v>0</v>
      </c>
      <c r="Q35" s="31">
        <f>dados!Y27</f>
        <v>0</v>
      </c>
      <c r="R35" s="31">
        <f>dados!T27</f>
        <v>7000000</v>
      </c>
      <c r="S35" s="31">
        <f t="shared" si="6"/>
        <v>137495124.68</v>
      </c>
      <c r="T35" s="31">
        <f>dados!U27</f>
        <v>107858611.05</v>
      </c>
      <c r="U35" s="33">
        <f t="shared" si="7"/>
        <v>0.784454076470168</v>
      </c>
      <c r="V35" s="31">
        <f>dados!V27</f>
        <v>107811586.32</v>
      </c>
      <c r="W35" s="33">
        <f t="shared" si="8"/>
        <v>0.7841120663071934</v>
      </c>
      <c r="X35" s="31">
        <f>dados!W27</f>
        <v>107773550.96</v>
      </c>
      <c r="Y35" s="33">
        <f t="shared" si="9"/>
        <v>0.7838354356987371</v>
      </c>
    </row>
    <row r="36" spans="2:25" ht="16.5" customHeight="1">
      <c r="B36" s="12">
        <f>dados!C28</f>
        <v>9</v>
      </c>
      <c r="C36" s="13" t="str">
        <f>dados!D28</f>
        <v>1º GRAU DE JURISDIÇÃO</v>
      </c>
      <c r="D36" s="12" t="str">
        <f>dados!E28&amp;"."&amp;dados!F28</f>
        <v>2.122</v>
      </c>
      <c r="E36" s="12" t="str">
        <f>dados!G28&amp;"."&amp;dados!H28</f>
        <v>2220.4162</v>
      </c>
      <c r="F36" s="13" t="str">
        <f>dados!I28</f>
        <v>PROG. GES MANU. SER. EST. JUDICIÁRIO-PREST. JURISD. DO TJ/AC</v>
      </c>
      <c r="G36" s="13" t="str">
        <f>dados!J28</f>
        <v>PLANO DE OBRAS</v>
      </c>
      <c r="H36" s="12" t="str">
        <f>dados!K28</f>
        <v>F</v>
      </c>
      <c r="I36" s="12">
        <f>dados!M28</f>
        <v>100</v>
      </c>
      <c r="J36" s="12" t="str">
        <f>dados!N28</f>
        <v>RP</v>
      </c>
      <c r="K36" s="12">
        <f>dados!L28</f>
        <v>3</v>
      </c>
      <c r="L36" s="16">
        <f>dados!O28</f>
        <v>3</v>
      </c>
      <c r="M36" s="16">
        <f>dados!P28</f>
        <v>0</v>
      </c>
      <c r="N36" s="16">
        <f>dados!Q28</f>
        <v>0</v>
      </c>
      <c r="O36" s="16">
        <f t="shared" si="5"/>
        <v>3</v>
      </c>
      <c r="P36" s="16">
        <f>dados!X28</f>
        <v>0</v>
      </c>
      <c r="Q36" s="16">
        <f>dados!Y28</f>
        <v>0</v>
      </c>
      <c r="R36" s="16">
        <f>dados!T28</f>
        <v>0</v>
      </c>
      <c r="S36" s="16">
        <f t="shared" si="6"/>
        <v>3</v>
      </c>
      <c r="T36" s="16">
        <f>dados!U28</f>
        <v>0</v>
      </c>
      <c r="U36" s="18">
        <f t="shared" si="7"/>
        <v>0</v>
      </c>
      <c r="V36" s="16">
        <f>dados!V28</f>
        <v>0</v>
      </c>
      <c r="W36" s="18">
        <f t="shared" si="8"/>
        <v>0</v>
      </c>
      <c r="X36" s="16">
        <f>dados!W28</f>
        <v>0</v>
      </c>
      <c r="Y36" s="18">
        <f t="shared" si="9"/>
        <v>0</v>
      </c>
    </row>
    <row r="37" spans="2:25" ht="16.5" customHeight="1">
      <c r="B37" s="28">
        <f>dados!C29</f>
        <v>9</v>
      </c>
      <c r="C37" s="29" t="str">
        <f>dados!D29</f>
        <v>1º GRAU DE JURISDIÇÃO</v>
      </c>
      <c r="D37" s="28" t="str">
        <f>dados!E29&amp;"."&amp;dados!F29</f>
        <v>2.122</v>
      </c>
      <c r="E37" s="28" t="str">
        <f>dados!G29&amp;"."&amp;dados!H29</f>
        <v>2220.4162</v>
      </c>
      <c r="F37" s="29" t="str">
        <f>dados!I29</f>
        <v>PROG. GES MANU. SER. EST. JUDICIÁRIO-PREST. JURISD. DO TJ/AC</v>
      </c>
      <c r="G37" s="29" t="str">
        <f>dados!J29</f>
        <v>PLANO DE OBRAS</v>
      </c>
      <c r="H37" s="28" t="str">
        <f>dados!K29</f>
        <v>F</v>
      </c>
      <c r="I37" s="28">
        <f>dados!M29</f>
        <v>100</v>
      </c>
      <c r="J37" s="28" t="str">
        <f>dados!N29</f>
        <v>RP</v>
      </c>
      <c r="K37" s="28">
        <f>dados!L29</f>
        <v>4</v>
      </c>
      <c r="L37" s="31">
        <f>dados!O29</f>
        <v>3</v>
      </c>
      <c r="M37" s="31">
        <f>dados!P29</f>
        <v>33429.75</v>
      </c>
      <c r="N37" s="31">
        <f>dados!Q29</f>
        <v>0</v>
      </c>
      <c r="O37" s="31">
        <f t="shared" si="5"/>
        <v>33432.75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33432.75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>
        <f>dados!C30</f>
        <v>9</v>
      </c>
      <c r="C38" s="13" t="str">
        <f>dados!D30</f>
        <v>1º GRAU DE JURISDIÇÃO</v>
      </c>
      <c r="D38" s="12" t="str">
        <f>dados!E30&amp;"."&amp;dados!F30</f>
        <v>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tr">
        <f>dados!K30</f>
        <v>F</v>
      </c>
      <c r="I38" s="12">
        <f>dados!M30</f>
        <v>200</v>
      </c>
      <c r="J38" s="12" t="str">
        <f>dados!N30</f>
        <v>CONVÊNIO</v>
      </c>
      <c r="K38" s="12">
        <f>dados!L30</f>
        <v>4</v>
      </c>
      <c r="L38" s="16">
        <f>dados!O30</f>
        <v>0</v>
      </c>
      <c r="M38" s="16">
        <f>dados!P30</f>
        <v>188333.66</v>
      </c>
      <c r="N38" s="16">
        <f>dados!Q30</f>
        <v>0</v>
      </c>
      <c r="O38" s="16">
        <f t="shared" si="5"/>
        <v>188333.66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188333.66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>
        <f>dados!C31</f>
        <v>9</v>
      </c>
      <c r="C39" s="29" t="str">
        <f>dados!D31</f>
        <v>1º GRAU DE JURISDIÇÃO</v>
      </c>
      <c r="D39" s="28" t="str">
        <f>dados!E31&amp;"."&amp;dados!F31</f>
        <v>2.122</v>
      </c>
      <c r="E39" s="28" t="str">
        <f>dados!G31&amp;"."&amp;dados!H31</f>
        <v>2220.4163</v>
      </c>
      <c r="F39" s="29" t="str">
        <f>dados!I31</f>
        <v>PROG. GES MANU. SER. EST. JUDICIÁRIO-PREST. JURISD. DO TJ/AC</v>
      </c>
      <c r="G39" s="29" t="str">
        <f>dados!J31</f>
        <v>GESTÃO ADMINISTRATIVA DO 1º GRAU</v>
      </c>
      <c r="H39" s="28" t="str">
        <f>dados!K31</f>
        <v>F</v>
      </c>
      <c r="I39" s="28">
        <f>dados!M31</f>
        <v>100</v>
      </c>
      <c r="J39" s="28" t="str">
        <f>dados!N31</f>
        <v>RP</v>
      </c>
      <c r="K39" s="28">
        <f>dados!L31</f>
        <v>3</v>
      </c>
      <c r="L39" s="31">
        <f>dados!O31</f>
        <v>15226106.39</v>
      </c>
      <c r="M39" s="31">
        <f>dados!P31</f>
        <v>0</v>
      </c>
      <c r="N39" s="31">
        <f>dados!Q31</f>
        <v>0</v>
      </c>
      <c r="O39" s="31">
        <f t="shared" si="5"/>
        <v>15226106.39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15226106.39</v>
      </c>
      <c r="T39" s="31">
        <f>dados!U31</f>
        <v>9202571.85</v>
      </c>
      <c r="U39" s="33">
        <f t="shared" si="7"/>
        <v>0.6043942958420376</v>
      </c>
      <c r="V39" s="31">
        <f>dados!V31</f>
        <v>9202571.85</v>
      </c>
      <c r="W39" s="33">
        <f t="shared" si="8"/>
        <v>0.6043942958420376</v>
      </c>
      <c r="X39" s="31">
        <f>dados!W31</f>
        <v>9198434.2</v>
      </c>
      <c r="Y39" s="33">
        <f t="shared" si="9"/>
        <v>0.604122548758836</v>
      </c>
    </row>
    <row r="40" spans="2:25" ht="16.5" customHeight="1">
      <c r="B40" s="12">
        <f>dados!C32</f>
        <v>9</v>
      </c>
      <c r="C40" s="13" t="str">
        <f>dados!D32</f>
        <v>1º GRAU DE JURISDIÇÃO</v>
      </c>
      <c r="D40" s="12" t="str">
        <f>dados!E32&amp;"."&amp;dados!F32</f>
        <v>2.122</v>
      </c>
      <c r="E40" s="12" t="str">
        <f>dados!G32&amp;"."&amp;dados!H32</f>
        <v>2220.4163</v>
      </c>
      <c r="F40" s="13" t="str">
        <f>dados!I32</f>
        <v>PROG. GES MANU. SER. EST. JUDICIÁRIO-PREST. JURISD. DO TJ/AC</v>
      </c>
      <c r="G40" s="13" t="str">
        <f>dados!J32</f>
        <v>GESTÃO ADMINISTRATIVA DO 1º GRAU</v>
      </c>
      <c r="H40" s="12" t="str">
        <f>dados!K32</f>
        <v>F</v>
      </c>
      <c r="I40" s="12">
        <f>dados!M32</f>
        <v>100</v>
      </c>
      <c r="J40" s="12" t="str">
        <f>dados!N32</f>
        <v>RP</v>
      </c>
      <c r="K40" s="12">
        <f>dados!L32</f>
        <v>4</v>
      </c>
      <c r="L40" s="16">
        <f>dados!O32</f>
        <v>1</v>
      </c>
      <c r="M40" s="16">
        <f>dados!P32</f>
        <v>0</v>
      </c>
      <c r="N40" s="16">
        <f>dados!Q32</f>
        <v>0</v>
      </c>
      <c r="O40" s="16">
        <f t="shared" si="5"/>
        <v>1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1</v>
      </c>
      <c r="T40" s="16">
        <f>dados!U32</f>
        <v>0</v>
      </c>
      <c r="U40" s="18">
        <f t="shared" si="7"/>
        <v>0</v>
      </c>
      <c r="V40" s="16">
        <f>dados!V32</f>
        <v>0</v>
      </c>
      <c r="W40" s="18">
        <f t="shared" si="8"/>
        <v>0</v>
      </c>
      <c r="X40" s="16">
        <f>dados!W32</f>
        <v>0</v>
      </c>
      <c r="Y40" s="18">
        <f t="shared" si="9"/>
        <v>0</v>
      </c>
    </row>
    <row r="41" spans="2:25" ht="16.5" customHeight="1">
      <c r="B41" s="28">
        <f>dados!C33</f>
        <v>9</v>
      </c>
      <c r="C41" s="29" t="str">
        <f>dados!D33</f>
        <v>1º GRAU DE JURISDIÇÃO</v>
      </c>
      <c r="D41" s="28" t="str">
        <f>dados!E33&amp;"."&amp;dados!F33</f>
        <v>2.122</v>
      </c>
      <c r="E41" s="28" t="str">
        <f>dados!G33&amp;"."&amp;dados!H33</f>
        <v>2220.4165</v>
      </c>
      <c r="F41" s="29" t="str">
        <f>dados!I33</f>
        <v>PROG. GES MANU. SER. EST. JUDICIÁRIO-PREST. JURISD. DO TJ/AC</v>
      </c>
      <c r="G41" s="29" t="str">
        <f>dados!J33</f>
        <v>MODERNIZAÇÃO E EXPANSÃO DA INFRAESTRUTURA TECN. DO 1º GRAU </v>
      </c>
      <c r="H41" s="28" t="str">
        <f>dados!K33</f>
        <v>F</v>
      </c>
      <c r="I41" s="28">
        <f>dados!M33</f>
        <v>100</v>
      </c>
      <c r="J41" s="28" t="str">
        <f>dados!N33</f>
        <v>RP</v>
      </c>
      <c r="K41" s="28">
        <f>dados!L33</f>
        <v>3</v>
      </c>
      <c r="L41" s="31">
        <f>dados!O33</f>
        <v>2</v>
      </c>
      <c r="M41" s="31">
        <f>dados!P33</f>
        <v>0</v>
      </c>
      <c r="N41" s="31">
        <f>dados!Q33</f>
        <v>0</v>
      </c>
      <c r="O41" s="31">
        <f t="shared" si="5"/>
        <v>2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2</v>
      </c>
      <c r="T41" s="31">
        <f>dados!U33</f>
        <v>0</v>
      </c>
      <c r="U41" s="33">
        <f t="shared" si="7"/>
        <v>0</v>
      </c>
      <c r="V41" s="31">
        <f>dados!V33</f>
        <v>0</v>
      </c>
      <c r="W41" s="33">
        <f t="shared" si="8"/>
        <v>0</v>
      </c>
      <c r="X41" s="31">
        <f>dados!W33</f>
        <v>0</v>
      </c>
      <c r="Y41" s="33">
        <f t="shared" si="9"/>
        <v>0</v>
      </c>
    </row>
    <row r="42" spans="2:25" ht="16.5" customHeight="1">
      <c r="B42" s="12">
        <f>dados!C34</f>
        <v>9</v>
      </c>
      <c r="C42" s="13" t="str">
        <f>dados!D34</f>
        <v>1º GRAU DE JURISDIÇÃO</v>
      </c>
      <c r="D42" s="12" t="str">
        <f>dados!E34&amp;"."&amp;dados!F34</f>
        <v>2.122</v>
      </c>
      <c r="E42" s="12" t="str">
        <f>dados!G34&amp;"."&amp;dados!H34</f>
        <v>2220.4165</v>
      </c>
      <c r="F42" s="13" t="str">
        <f>dados!I34</f>
        <v>PROG. GES MANU. SER. EST. JUDICIÁRIO-PREST. JURISD. DO TJ/AC</v>
      </c>
      <c r="G42" s="13" t="str">
        <f>dados!J34</f>
        <v>MODERNIZAÇÃO E EXPANSÃO DA INFRAESTRUTURA TECN. DO 1º GRAU </v>
      </c>
      <c r="H42" s="12" t="str">
        <f>dados!K34</f>
        <v>F</v>
      </c>
      <c r="I42" s="12">
        <f>dados!M34</f>
        <v>100</v>
      </c>
      <c r="J42" s="12" t="str">
        <f>dados!N34</f>
        <v>RP</v>
      </c>
      <c r="K42" s="12">
        <f>dados!L34</f>
        <v>4</v>
      </c>
      <c r="L42" s="16">
        <f>dados!O34</f>
        <v>1</v>
      </c>
      <c r="M42" s="16">
        <f>dados!P34</f>
        <v>0</v>
      </c>
      <c r="N42" s="16">
        <f>dados!Q34</f>
        <v>0</v>
      </c>
      <c r="O42" s="16">
        <f t="shared" si="5"/>
        <v>1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1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>
        <f>dados!C35</f>
        <v>9</v>
      </c>
      <c r="C43" s="29" t="str">
        <f>dados!D35</f>
        <v>1º GRAU DE JURISDIÇÃO</v>
      </c>
      <c r="D43" s="28" t="str">
        <f>dados!E35&amp;"."&amp;dados!F35</f>
        <v>2.128</v>
      </c>
      <c r="E43" s="28" t="str">
        <f>dados!G35&amp;"."&amp;dados!H35</f>
        <v>2220.1945</v>
      </c>
      <c r="F43" s="29" t="str">
        <f>dados!I35</f>
        <v>PROG. GES MANU. SER. EST. JUDICIÁRIO-PREST. JURISD. DO TJ/AC</v>
      </c>
      <c r="G43" s="29" t="str">
        <f>dados!J35</f>
        <v>PLANO ESTRATÉGICO DE CAPACITAÇÃO 1º GRAU</v>
      </c>
      <c r="H43" s="28" t="str">
        <f>dados!K35</f>
        <v>F</v>
      </c>
      <c r="I43" s="28">
        <f>dados!M35</f>
        <v>100</v>
      </c>
      <c r="J43" s="28" t="str">
        <f>dados!N35</f>
        <v>RP</v>
      </c>
      <c r="K43" s="28">
        <f>dados!L35</f>
        <v>3</v>
      </c>
      <c r="L43" s="31">
        <f>dados!O35</f>
        <v>426903.6</v>
      </c>
      <c r="M43" s="31">
        <f>dados!P35</f>
        <v>0</v>
      </c>
      <c r="N43" s="31">
        <f>dados!Q35</f>
        <v>210000</v>
      </c>
      <c r="O43" s="31">
        <f t="shared" si="5"/>
        <v>216903.59999999998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216903.59999999998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>
        <f>dados!C36</f>
        <v>617</v>
      </c>
      <c r="C44" s="13" t="str">
        <f>dados!D36</f>
        <v>FUNDO ESPECIAL DO PODER JUDICIÁRIO - FUNEJ</v>
      </c>
      <c r="D44" s="12" t="str">
        <f>dados!E36&amp;"."&amp;dados!F36</f>
        <v>2.61</v>
      </c>
      <c r="E44" s="12" t="str">
        <f>dados!G36&amp;"."&amp;dados!H36</f>
        <v>2220.2643</v>
      </c>
      <c r="F44" s="13" t="str">
        <f>dados!I36</f>
        <v>PROG. GES MANU. SER. EST. JUDICIÁRIO-PREST. JURISD. DO TJ/AC</v>
      </c>
      <c r="G44" s="13" t="str">
        <f>dados!J36</f>
        <v>MANUTENÇÃO DAS ATIVIDADES DO FUNDO ESP. DO PODER JUDICIÁRIO</v>
      </c>
      <c r="H44" s="12" t="str">
        <f>dados!K36</f>
        <v>F</v>
      </c>
      <c r="I44" s="12">
        <f>dados!M36</f>
        <v>700</v>
      </c>
      <c r="J44" s="12" t="str">
        <f>dados!N36</f>
        <v>RECURSOS PRÓPRIO INDIRETAS</v>
      </c>
      <c r="K44" s="12">
        <f>dados!L36</f>
        <v>3</v>
      </c>
      <c r="L44" s="16">
        <f>dados!O36</f>
        <v>13911017.7</v>
      </c>
      <c r="M44" s="16">
        <f>dados!P36</f>
        <v>9047164.25</v>
      </c>
      <c r="N44" s="16">
        <f>dados!Q36</f>
        <v>1065000</v>
      </c>
      <c r="O44" s="16">
        <f t="shared" si="5"/>
        <v>21893181.95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21893181.95</v>
      </c>
      <c r="T44" s="16">
        <f>dados!U36</f>
        <v>13295343.05</v>
      </c>
      <c r="U44" s="18">
        <f t="shared" si="7"/>
        <v>0.6072823530341144</v>
      </c>
      <c r="V44" s="16">
        <f>dados!V36</f>
        <v>10291839.1</v>
      </c>
      <c r="W44" s="18">
        <f t="shared" si="8"/>
        <v>0.4700933433753333</v>
      </c>
      <c r="X44" s="16">
        <f>dados!W36</f>
        <v>10151144.98</v>
      </c>
      <c r="Y44" s="18">
        <f t="shared" si="9"/>
        <v>0.4636669536289128</v>
      </c>
    </row>
    <row r="45" spans="2:25" ht="16.5" customHeight="1">
      <c r="B45" s="28">
        <f>dados!C37</f>
        <v>617</v>
      </c>
      <c r="C45" s="29" t="str">
        <f>dados!D37</f>
        <v>FUNDO ESPECIAL DO PODER JUDICIÁRIO - FUNEJ</v>
      </c>
      <c r="D45" s="28" t="str">
        <f>dados!E37&amp;"."&amp;dados!F37</f>
        <v>2.61</v>
      </c>
      <c r="E45" s="28" t="str">
        <f>dados!G37&amp;"."&amp;dados!H37</f>
        <v>2220.2643</v>
      </c>
      <c r="F45" s="29" t="str">
        <f>dados!I37</f>
        <v>PROG. GES MANU. SER. EST. JUDICIÁRIO-PREST. JURISD. DO TJ/AC</v>
      </c>
      <c r="G45" s="29" t="str">
        <f>dados!J37</f>
        <v>MANUTENÇÃO DAS ATIVIDADES DO FUNDO ESP. DO PODER JUDICIÁRIO</v>
      </c>
      <c r="H45" s="28" t="str">
        <f>dados!K37</f>
        <v>F</v>
      </c>
      <c r="I45" s="28">
        <f>dados!M37</f>
        <v>700</v>
      </c>
      <c r="J45" s="28" t="str">
        <f>dados!N37</f>
        <v>RECURSOS PRÓPRIO INDIRETAS</v>
      </c>
      <c r="K45" s="28">
        <f>dados!L37</f>
        <v>4</v>
      </c>
      <c r="L45" s="31">
        <f>dados!O37</f>
        <v>8370000</v>
      </c>
      <c r="M45" s="31">
        <f>dados!P37</f>
        <v>2150000</v>
      </c>
      <c r="N45" s="31">
        <f>dados!Q37</f>
        <v>4031686.02</v>
      </c>
      <c r="O45" s="31">
        <f t="shared" si="5"/>
        <v>6488313.98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t="shared" si="6"/>
        <v>6488313.98</v>
      </c>
      <c r="T45" s="31">
        <f>dados!U37</f>
        <v>1556971.83</v>
      </c>
      <c r="U45" s="33">
        <f t="shared" si="7"/>
        <v>0.23996554957101504</v>
      </c>
      <c r="V45" s="31">
        <f>dados!V37</f>
        <v>1342762.6</v>
      </c>
      <c r="W45" s="33">
        <f t="shared" si="8"/>
        <v>0.20695092810536275</v>
      </c>
      <c r="X45" s="31">
        <f>dados!W37</f>
        <v>1342762.6</v>
      </c>
      <c r="Y45" s="33">
        <f t="shared" si="9"/>
        <v>0.20695092810536275</v>
      </c>
    </row>
    <row r="46" spans="2:25" ht="16.5" customHeight="1">
      <c r="B46" s="12">
        <f>dados!C38</f>
        <v>631</v>
      </c>
      <c r="C46" s="13" t="str">
        <f>dados!D38</f>
        <v>FUNDO ESPECIAL DE COMPENSAÇÃO - FECOM</v>
      </c>
      <c r="D46" s="12" t="str">
        <f>dados!E38&amp;"."&amp;dados!F38</f>
        <v>2.61</v>
      </c>
      <c r="E46" s="12" t="str">
        <f>dados!G38&amp;"."&amp;dados!H38</f>
        <v>2220.2645</v>
      </c>
      <c r="F46" s="13" t="str">
        <f>dados!I38</f>
        <v>PROG. GES MANU. SER. EST. JUDICIÁRIO-PREST. JURISD. DO TJ/AC</v>
      </c>
      <c r="G46" s="13" t="str">
        <f>dados!J38</f>
        <v>MANUTENÇÃO DAS ATIVIDADES DO FUNDO ESPECIAL DE COMPENSAÇÃO</v>
      </c>
      <c r="H46" s="12" t="str">
        <f>dados!K38</f>
        <v>F</v>
      </c>
      <c r="I46" s="12">
        <f>dados!M38</f>
        <v>700</v>
      </c>
      <c r="J46" s="12" t="str">
        <f>dados!N38</f>
        <v>RECURSOS PRÓPRIO INDIRETAS</v>
      </c>
      <c r="K46" s="12">
        <f>dados!L38</f>
        <v>3</v>
      </c>
      <c r="L46" s="16">
        <f>dados!O38</f>
        <v>2228101.77</v>
      </c>
      <c r="M46" s="16">
        <f>dados!P38</f>
        <v>3371343.18</v>
      </c>
      <c r="N46" s="16">
        <f>dados!Q38</f>
        <v>0</v>
      </c>
      <c r="O46" s="16">
        <f>L46+M46-N46</f>
        <v>5599444.95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>O46-P46+Q46+R46</f>
        <v>5599444.95</v>
      </c>
      <c r="T46" s="16">
        <f>dados!U38</f>
        <v>1763558.57</v>
      </c>
      <c r="U46" s="18">
        <f>IF(S46&gt;0,T46/S46,0)</f>
        <v>0.3149523900578753</v>
      </c>
      <c r="V46" s="16">
        <f>dados!V38</f>
        <v>1763558.57</v>
      </c>
      <c r="W46" s="18">
        <f>IF(S46&gt;0,V46/S46,0)</f>
        <v>0.3149523900578753</v>
      </c>
      <c r="X46" s="16">
        <f>dados!W38</f>
        <v>1549723.25</v>
      </c>
      <c r="Y46" s="18">
        <f>IF(S46&gt;0,X46/S46,0)</f>
        <v>0.27676372637612945</v>
      </c>
    </row>
    <row r="47" spans="2:25" ht="16.5" customHeight="1">
      <c r="B47" s="28">
        <f>dados!C39</f>
        <v>633</v>
      </c>
      <c r="C47" s="29" t="str">
        <f>dados!D39</f>
        <v>FUNDO ESTADUAL DE SEGURANÇA DOS MAGISTRADOS - FUNSEG</v>
      </c>
      <c r="D47" s="28" t="str">
        <f>dados!E39&amp;"."&amp;dados!F39</f>
        <v>2.61</v>
      </c>
      <c r="E47" s="28" t="str">
        <f>dados!G39&amp;"."&amp;dados!H39</f>
        <v>2220.2908</v>
      </c>
      <c r="F47" s="29" t="str">
        <f>dados!I39</f>
        <v>PROG. GES MANU. SER. EST. JUDICIÁRIO-PREST. JURISD. DO TJ/AC</v>
      </c>
      <c r="G47" s="29" t="str">
        <f>dados!J39</f>
        <v>MANUTENÇÃO DAS ATIV DO FUNDO ESTADUAL DE SEG DOS MAGISTRADOS</v>
      </c>
      <c r="H47" s="28" t="str">
        <f>dados!K39</f>
        <v>F</v>
      </c>
      <c r="I47" s="28">
        <f>dados!M39</f>
        <v>700</v>
      </c>
      <c r="J47" s="28" t="str">
        <f>dados!N39</f>
        <v>RECURSOS PRÓPRIO INDIRETAS</v>
      </c>
      <c r="K47" s="28">
        <f>dados!L39</f>
        <v>3</v>
      </c>
      <c r="L47" s="31">
        <f>dados!O39</f>
        <v>464050.89</v>
      </c>
      <c r="M47" s="31">
        <f>dados!P39</f>
        <v>460000</v>
      </c>
      <c r="N47" s="31">
        <f>dados!Q39</f>
        <v>0</v>
      </c>
      <c r="O47" s="31">
        <f>L47+M47-N47</f>
        <v>924050.89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>O47-P47+Q47+R47</f>
        <v>924050.89</v>
      </c>
      <c r="T47" s="31">
        <f>dados!U39</f>
        <v>6770.7</v>
      </c>
      <c r="U47" s="33">
        <f>IF(S47&gt;0,T47/S47,0)</f>
        <v>0.0073271938518451075</v>
      </c>
      <c r="V47" s="31">
        <f>dados!V39</f>
        <v>0</v>
      </c>
      <c r="W47" s="33">
        <f>IF(S47&gt;0,V47/S47,0)</f>
        <v>0</v>
      </c>
      <c r="X47" s="31">
        <f>dados!W39</f>
        <v>0</v>
      </c>
      <c r="Y47" s="33">
        <f>IF(S47&gt;0,X47/S47,0)</f>
        <v>0</v>
      </c>
    </row>
    <row r="48" spans="2:25" ht="16.5" customHeight="1" thickBot="1">
      <c r="B48" s="12">
        <f>dados!C40</f>
        <v>633</v>
      </c>
      <c r="C48" s="13" t="str">
        <f>dados!D40</f>
        <v>FUNDO ESTADUAL DE SEGURANÇA DOS MAGISTRADOS - FUNSEG</v>
      </c>
      <c r="D48" s="12" t="str">
        <f>dados!E40&amp;"."&amp;dados!F40</f>
        <v>2.61</v>
      </c>
      <c r="E48" s="12" t="str">
        <f>dados!G40&amp;"."&amp;dados!H40</f>
        <v>2220.2908</v>
      </c>
      <c r="F48" s="13" t="str">
        <f>dados!I40</f>
        <v>PROG. GES MANU. SER. EST. JUDICIÁRIO-PREST. JURISD. DO TJ/AC</v>
      </c>
      <c r="G48" s="13" t="str">
        <f>dados!J40</f>
        <v>MANUTENÇÃO DAS ATIV DO FUNDO ESTADUAL DE SEG DOS MAGISTRADOS</v>
      </c>
      <c r="H48" s="12" t="str">
        <f>dados!K40</f>
        <v>F</v>
      </c>
      <c r="I48" s="12">
        <f>dados!M40</f>
        <v>700</v>
      </c>
      <c r="J48" s="12" t="str">
        <f>dados!N40</f>
        <v>RECURSOS PRÓPRIO INDIRETAS</v>
      </c>
      <c r="K48" s="12">
        <f>dados!L40</f>
        <v>4</v>
      </c>
      <c r="L48" s="16">
        <f>dados!O40</f>
        <v>650000</v>
      </c>
      <c r="M48" s="16">
        <f>dados!P40</f>
        <v>2025145.87</v>
      </c>
      <c r="N48" s="16">
        <f>dados!Q40</f>
        <v>30000</v>
      </c>
      <c r="O48" s="16">
        <f>L48+M48-N48</f>
        <v>2645145.87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>O48-P48+Q48+R48</f>
        <v>2645145.87</v>
      </c>
      <c r="T48" s="16">
        <f>dados!U40</f>
        <v>467260</v>
      </c>
      <c r="U48" s="18">
        <f>IF(S48&gt;0,T48/S48,0)</f>
        <v>0.17664810296454464</v>
      </c>
      <c r="V48" s="16">
        <f>dados!V40</f>
        <v>8000</v>
      </c>
      <c r="W48" s="18">
        <f>IF(S48&gt;0,V48/S48,0)</f>
        <v>0.00302440787509386</v>
      </c>
      <c r="X48" s="16">
        <f>dados!W40</f>
        <v>8000</v>
      </c>
      <c r="Y48" s="18">
        <f>IF(S48&gt;0,X48/S48,0)</f>
        <v>0.00302440787509386</v>
      </c>
    </row>
    <row r="49" spans="2:25" ht="18" customHeight="1" thickBot="1">
      <c r="B49" s="102" t="s">
        <v>45</v>
      </c>
      <c r="C49" s="103"/>
      <c r="D49" s="103"/>
      <c r="E49" s="103"/>
      <c r="F49" s="103"/>
      <c r="G49" s="103"/>
      <c r="H49" s="103"/>
      <c r="I49" s="103"/>
      <c r="J49" s="103"/>
      <c r="K49" s="104"/>
      <c r="L49" s="34">
        <f aca="true" t="shared" si="10" ref="L49:T49">SUM(L10:L48)</f>
        <v>232530976.66999996</v>
      </c>
      <c r="M49" s="34">
        <f t="shared" si="10"/>
        <v>31826504.55</v>
      </c>
      <c r="N49" s="34">
        <f t="shared" si="10"/>
        <v>6263848.82</v>
      </c>
      <c r="O49" s="34">
        <f t="shared" si="10"/>
        <v>258093632.39999998</v>
      </c>
      <c r="P49" s="34">
        <f t="shared" si="10"/>
        <v>0</v>
      </c>
      <c r="Q49" s="34">
        <f t="shared" si="10"/>
        <v>0</v>
      </c>
      <c r="R49" s="34">
        <f t="shared" si="10"/>
        <v>12069225.46</v>
      </c>
      <c r="S49" s="34">
        <f t="shared" si="10"/>
        <v>270162857.85999995</v>
      </c>
      <c r="T49" s="34">
        <f t="shared" si="10"/>
        <v>169190063.67000002</v>
      </c>
      <c r="U49" s="37">
        <f>IF(S49&gt;0,T49/S49,0)</f>
        <v>0.626252124404441</v>
      </c>
      <c r="V49" s="35">
        <f>SUM(V10:V48)</f>
        <v>165348788.73999998</v>
      </c>
      <c r="W49" s="37">
        <f>IF(S49&gt;0,V49/S49,0)</f>
        <v>0.6120337564154904</v>
      </c>
      <c r="X49" s="35">
        <f>SUM(X10:X48)</f>
        <v>164905318.15999997</v>
      </c>
      <c r="Y49" s="37">
        <f>IF(S49&gt;0,X49/S49,0)</f>
        <v>0.6103922628974221</v>
      </c>
    </row>
    <row r="50" spans="2:25" ht="12.75">
      <c r="B50" s="54" t="s">
        <v>117</v>
      </c>
      <c r="C50" s="55"/>
      <c r="D50" s="55"/>
      <c r="E50" s="55"/>
      <c r="F50" s="55"/>
      <c r="G50" s="55"/>
      <c r="H50" s="55"/>
      <c r="I50" s="56"/>
      <c r="J50" s="56"/>
      <c r="K50" s="56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7"/>
      <c r="W50" s="55"/>
      <c r="X50" s="57"/>
      <c r="Y50" s="55"/>
    </row>
    <row r="51" spans="2:25" ht="12.75">
      <c r="B51" s="58" t="s">
        <v>113</v>
      </c>
      <c r="C51" s="59"/>
      <c r="D51" s="55"/>
      <c r="E51" s="55"/>
      <c r="F51" s="55"/>
      <c r="G51" s="55" t="s">
        <v>116</v>
      </c>
      <c r="H51" s="55"/>
      <c r="I51" s="56"/>
      <c r="J51" s="60" t="s">
        <v>115</v>
      </c>
      <c r="K51" s="5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7"/>
      <c r="W51" s="55"/>
      <c r="X51" s="57"/>
      <c r="Y51" s="55"/>
    </row>
    <row r="52" spans="1:25" ht="12.75">
      <c r="A52" s="85" t="s">
        <v>122</v>
      </c>
      <c r="B52" s="82" t="s">
        <v>123</v>
      </c>
      <c r="C52" s="83" t="s">
        <v>124</v>
      </c>
      <c r="D52" s="84"/>
      <c r="E52" s="61"/>
      <c r="F52" s="61"/>
      <c r="G52" s="61"/>
      <c r="H52" s="61"/>
      <c r="I52" s="62"/>
      <c r="J52" s="62"/>
      <c r="K52" s="62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1"/>
      <c r="X52" s="63"/>
      <c r="Y52" s="61"/>
    </row>
    <row r="53" spans="2:4" ht="12.75">
      <c r="B53" s="2"/>
      <c r="C53" s="2"/>
      <c r="D53" s="2"/>
    </row>
    <row r="55" ht="12.75">
      <c r="D55" s="2"/>
    </row>
    <row r="56" ht="12.75">
      <c r="D56" s="2"/>
    </row>
  </sheetData>
  <sheetProtection password="CA37" sheet="1" formatCells="0" formatColumns="0" formatRows="0" insertColumns="0" insertRows="0" insertHyperlinks="0" deleteColumns="0" deleteRows="0" sort="0" autoFilter="0" pivotTables="0"/>
  <mergeCells count="18">
    <mergeCell ref="G2:Y4"/>
    <mergeCell ref="E1:Y1"/>
    <mergeCell ref="B49:K49"/>
    <mergeCell ref="D8:D9"/>
    <mergeCell ref="E8:E9"/>
    <mergeCell ref="F8:G8"/>
    <mergeCell ref="H8:H9"/>
    <mergeCell ref="I8:J8"/>
    <mergeCell ref="K8:K9"/>
    <mergeCell ref="S7:S8"/>
    <mergeCell ref="T7:Y7"/>
    <mergeCell ref="B8:C8"/>
    <mergeCell ref="B7:K7"/>
    <mergeCell ref="L7:L8"/>
    <mergeCell ref="M7:N7"/>
    <mergeCell ref="O7:O8"/>
    <mergeCell ref="P7:P8"/>
    <mergeCell ref="Q7:R7"/>
  </mergeCells>
  <hyperlinks>
    <hyperlink ref="J51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1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9">
      <selection activeCell="K2" sqref="K2:K40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9" width="9.140625" style="7" customWidth="1"/>
    <col min="10" max="10" width="72.57421875" style="7" customWidth="1"/>
    <col min="11" max="11" width="8.57421875" style="7" customWidth="1"/>
    <col min="12" max="12" width="13.28125" style="7" customWidth="1"/>
    <col min="13" max="16384" width="9.140625" style="7" customWidth="1"/>
  </cols>
  <sheetData>
    <row r="1" spans="1:29" ht="15">
      <c r="A1" s="6" t="s">
        <v>46</v>
      </c>
      <c r="B1" s="6" t="s">
        <v>47</v>
      </c>
      <c r="C1" s="6" t="s">
        <v>48</v>
      </c>
      <c r="D1" s="6" t="s">
        <v>49</v>
      </c>
      <c r="E1" s="6" t="s">
        <v>50</v>
      </c>
      <c r="F1" s="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63</v>
      </c>
      <c r="S1" s="6" t="s">
        <v>64</v>
      </c>
      <c r="T1" s="6" t="s">
        <v>65</v>
      </c>
      <c r="U1" s="6" t="s">
        <v>66</v>
      </c>
      <c r="V1" s="6" t="s">
        <v>67</v>
      </c>
      <c r="W1" s="6" t="s">
        <v>68</v>
      </c>
      <c r="X1" s="6" t="s">
        <v>69</v>
      </c>
      <c r="Y1" s="6" t="s">
        <v>70</v>
      </c>
      <c r="Z1" s="6" t="s">
        <v>71</v>
      </c>
      <c r="AA1" s="6" t="s">
        <v>72</v>
      </c>
      <c r="AB1" s="6" t="s">
        <v>73</v>
      </c>
      <c r="AC1" s="6" t="s">
        <v>74</v>
      </c>
    </row>
    <row r="2" spans="1:29" ht="15">
      <c r="A2">
        <v>2017</v>
      </c>
      <c r="B2" s="76">
        <v>42978</v>
      </c>
      <c r="C2">
        <v>1</v>
      </c>
      <c r="D2" t="s">
        <v>75</v>
      </c>
      <c r="E2">
        <v>2</v>
      </c>
      <c r="F2">
        <v>61</v>
      </c>
      <c r="G2">
        <v>2220</v>
      </c>
      <c r="H2">
        <v>2161</v>
      </c>
      <c r="I2" t="s">
        <v>76</v>
      </c>
      <c r="J2" t="s">
        <v>77</v>
      </c>
      <c r="K2" s="77" t="s">
        <v>36</v>
      </c>
      <c r="L2">
        <v>3</v>
      </c>
      <c r="M2">
        <v>100</v>
      </c>
      <c r="N2" t="s">
        <v>78</v>
      </c>
      <c r="O2">
        <v>25004</v>
      </c>
      <c r="P2">
        <v>179846.68</v>
      </c>
      <c r="Q2">
        <v>0</v>
      </c>
      <c r="R2">
        <v>204850.68</v>
      </c>
      <c r="S2">
        <v>204850.68</v>
      </c>
      <c r="T2">
        <v>0</v>
      </c>
      <c r="U2">
        <v>24861.1</v>
      </c>
      <c r="V2">
        <v>9894.28</v>
      </c>
      <c r="W2">
        <v>9894.28</v>
      </c>
      <c r="X2">
        <v>0</v>
      </c>
      <c r="Y2">
        <v>0</v>
      </c>
      <c r="Z2">
        <v>12.136205747523</v>
      </c>
      <c r="AA2">
        <v>4.82999617086944</v>
      </c>
      <c r="AB2">
        <v>4.82999617086944</v>
      </c>
      <c r="AC2">
        <v>8</v>
      </c>
    </row>
    <row r="3" spans="1:29" ht="15">
      <c r="A3">
        <v>2017</v>
      </c>
      <c r="B3" s="76">
        <v>42978</v>
      </c>
      <c r="C3">
        <v>1</v>
      </c>
      <c r="D3" t="s">
        <v>75</v>
      </c>
      <c r="E3">
        <v>2</v>
      </c>
      <c r="F3">
        <v>61</v>
      </c>
      <c r="G3">
        <v>2220</v>
      </c>
      <c r="H3">
        <v>2161</v>
      </c>
      <c r="I3" t="s">
        <v>76</v>
      </c>
      <c r="J3" t="s">
        <v>77</v>
      </c>
      <c r="K3" s="77" t="s">
        <v>36</v>
      </c>
      <c r="L3">
        <v>3</v>
      </c>
      <c r="M3">
        <v>200</v>
      </c>
      <c r="N3" t="s">
        <v>79</v>
      </c>
      <c r="O3">
        <v>0</v>
      </c>
      <c r="P3">
        <v>683471.11</v>
      </c>
      <c r="Q3">
        <v>9600</v>
      </c>
      <c r="R3">
        <v>673871.11</v>
      </c>
      <c r="S3">
        <v>673871.11</v>
      </c>
      <c r="T3">
        <v>0</v>
      </c>
      <c r="U3">
        <v>220840.33</v>
      </c>
      <c r="V3">
        <v>182380.28</v>
      </c>
      <c r="W3">
        <v>182380.28</v>
      </c>
      <c r="X3">
        <v>0</v>
      </c>
      <c r="Y3">
        <v>0</v>
      </c>
      <c r="Z3">
        <v>32.7718946134966</v>
      </c>
      <c r="AA3">
        <v>27.0645643200226</v>
      </c>
      <c r="AB3">
        <v>27.0645643200226</v>
      </c>
      <c r="AC3">
        <v>8</v>
      </c>
    </row>
    <row r="4" spans="1:29" ht="15">
      <c r="A4">
        <v>2017</v>
      </c>
      <c r="B4" s="76">
        <v>42978</v>
      </c>
      <c r="C4">
        <v>1</v>
      </c>
      <c r="D4" t="s">
        <v>75</v>
      </c>
      <c r="E4">
        <v>2</v>
      </c>
      <c r="F4">
        <v>61</v>
      </c>
      <c r="G4">
        <v>2220</v>
      </c>
      <c r="H4">
        <v>2161</v>
      </c>
      <c r="I4" t="s">
        <v>76</v>
      </c>
      <c r="J4" t="s">
        <v>77</v>
      </c>
      <c r="K4" s="77" t="s">
        <v>36</v>
      </c>
      <c r="L4">
        <v>4</v>
      </c>
      <c r="M4">
        <v>100</v>
      </c>
      <c r="N4" t="s">
        <v>78</v>
      </c>
      <c r="O4">
        <v>1001</v>
      </c>
      <c r="P4">
        <v>5813.93</v>
      </c>
      <c r="Q4">
        <v>62.8</v>
      </c>
      <c r="R4">
        <v>6752.13</v>
      </c>
      <c r="S4">
        <v>6752.13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8</v>
      </c>
    </row>
    <row r="5" spans="1:29" ht="15">
      <c r="A5">
        <v>2017</v>
      </c>
      <c r="B5" s="76">
        <v>42978</v>
      </c>
      <c r="C5">
        <v>1</v>
      </c>
      <c r="D5" t="s">
        <v>75</v>
      </c>
      <c r="E5">
        <v>2</v>
      </c>
      <c r="F5">
        <v>61</v>
      </c>
      <c r="G5">
        <v>2220</v>
      </c>
      <c r="H5">
        <v>2161</v>
      </c>
      <c r="I5" t="s">
        <v>76</v>
      </c>
      <c r="J5" t="s">
        <v>77</v>
      </c>
      <c r="K5" s="77" t="s">
        <v>36</v>
      </c>
      <c r="L5">
        <v>4</v>
      </c>
      <c r="M5">
        <v>200</v>
      </c>
      <c r="N5" t="s">
        <v>79</v>
      </c>
      <c r="O5">
        <v>0</v>
      </c>
      <c r="P5">
        <v>109943.97</v>
      </c>
      <c r="Q5">
        <v>0</v>
      </c>
      <c r="R5">
        <v>109943.97</v>
      </c>
      <c r="S5">
        <v>109943.97</v>
      </c>
      <c r="T5">
        <v>0</v>
      </c>
      <c r="U5">
        <v>62198.79</v>
      </c>
      <c r="V5">
        <v>62198.79</v>
      </c>
      <c r="W5">
        <v>56040.87</v>
      </c>
      <c r="X5">
        <v>0</v>
      </c>
      <c r="Y5">
        <v>0</v>
      </c>
      <c r="Z5">
        <v>56.5731708614852</v>
      </c>
      <c r="AA5">
        <v>56.5731708614852</v>
      </c>
      <c r="AB5">
        <v>50.9722088441958</v>
      </c>
      <c r="AC5">
        <v>8</v>
      </c>
    </row>
    <row r="6" spans="1:29" ht="15">
      <c r="A6">
        <v>2017</v>
      </c>
      <c r="B6" s="76">
        <v>42978</v>
      </c>
      <c r="C6">
        <v>1</v>
      </c>
      <c r="D6" t="s">
        <v>75</v>
      </c>
      <c r="E6">
        <v>2</v>
      </c>
      <c r="F6">
        <v>61</v>
      </c>
      <c r="G6">
        <v>2220</v>
      </c>
      <c r="H6">
        <v>2162</v>
      </c>
      <c r="I6" t="s">
        <v>76</v>
      </c>
      <c r="J6" t="s">
        <v>80</v>
      </c>
      <c r="K6" s="77" t="s">
        <v>36</v>
      </c>
      <c r="L6">
        <v>1</v>
      </c>
      <c r="M6">
        <v>100</v>
      </c>
      <c r="N6" t="s">
        <v>78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8</v>
      </c>
    </row>
    <row r="7" spans="1:29" ht="15">
      <c r="A7">
        <v>2017</v>
      </c>
      <c r="B7" s="76">
        <v>42978</v>
      </c>
      <c r="C7">
        <v>2</v>
      </c>
      <c r="D7" t="s">
        <v>81</v>
      </c>
      <c r="E7">
        <v>2</v>
      </c>
      <c r="F7">
        <v>122</v>
      </c>
      <c r="G7">
        <v>2220</v>
      </c>
      <c r="H7">
        <v>2163</v>
      </c>
      <c r="I7" t="s">
        <v>76</v>
      </c>
      <c r="J7" t="s">
        <v>82</v>
      </c>
      <c r="K7" s="77" t="s">
        <v>36</v>
      </c>
      <c r="L7">
        <v>1</v>
      </c>
      <c r="M7">
        <v>100</v>
      </c>
      <c r="N7" t="s">
        <v>78</v>
      </c>
      <c r="O7">
        <v>37264965.77</v>
      </c>
      <c r="P7">
        <v>150000</v>
      </c>
      <c r="Q7">
        <v>567500</v>
      </c>
      <c r="R7">
        <v>36847465.77</v>
      </c>
      <c r="S7">
        <v>41916691.23</v>
      </c>
      <c r="T7">
        <v>5069225.46</v>
      </c>
      <c r="U7">
        <v>3745800.26</v>
      </c>
      <c r="V7">
        <v>3708641.96</v>
      </c>
      <c r="W7">
        <v>3679281.5</v>
      </c>
      <c r="X7">
        <v>0</v>
      </c>
      <c r="Y7">
        <v>0</v>
      </c>
      <c r="Z7">
        <v>8.93629757045114</v>
      </c>
      <c r="AA7">
        <v>8.84764959059007</v>
      </c>
      <c r="AB7">
        <v>8.77760479664653</v>
      </c>
      <c r="AC7">
        <v>8</v>
      </c>
    </row>
    <row r="8" spans="1:29" ht="15">
      <c r="A8">
        <v>2017</v>
      </c>
      <c r="B8" s="76">
        <v>42978</v>
      </c>
      <c r="C8">
        <v>2</v>
      </c>
      <c r="D8" t="s">
        <v>81</v>
      </c>
      <c r="E8">
        <v>2</v>
      </c>
      <c r="F8">
        <v>122</v>
      </c>
      <c r="G8">
        <v>2220</v>
      </c>
      <c r="H8">
        <v>2172</v>
      </c>
      <c r="I8" t="s">
        <v>76</v>
      </c>
      <c r="J8" t="s">
        <v>83</v>
      </c>
      <c r="K8" s="77" t="s">
        <v>36</v>
      </c>
      <c r="L8">
        <v>3</v>
      </c>
      <c r="M8">
        <v>100</v>
      </c>
      <c r="N8" t="s">
        <v>78</v>
      </c>
      <c r="O8">
        <v>7714572.49</v>
      </c>
      <c r="P8">
        <v>880000</v>
      </c>
      <c r="Q8">
        <v>0</v>
      </c>
      <c r="R8">
        <v>8594572.49</v>
      </c>
      <c r="S8">
        <v>8594572.49</v>
      </c>
      <c r="T8">
        <v>0</v>
      </c>
      <c r="U8">
        <v>8116581.45</v>
      </c>
      <c r="V8">
        <v>8116581.45</v>
      </c>
      <c r="W8">
        <v>8105402.7</v>
      </c>
      <c r="X8">
        <v>0</v>
      </c>
      <c r="Y8">
        <v>0</v>
      </c>
      <c r="Z8">
        <v>94.4384547276068</v>
      </c>
      <c r="AA8">
        <v>94.4384547276068</v>
      </c>
      <c r="AB8">
        <v>94.3083871761026</v>
      </c>
      <c r="AC8">
        <v>8</v>
      </c>
    </row>
    <row r="9" spans="1:29" ht="15">
      <c r="A9">
        <v>2017</v>
      </c>
      <c r="B9" s="76">
        <v>42978</v>
      </c>
      <c r="C9">
        <v>2</v>
      </c>
      <c r="D9" t="s">
        <v>81</v>
      </c>
      <c r="E9">
        <v>2</v>
      </c>
      <c r="F9">
        <v>122</v>
      </c>
      <c r="G9">
        <v>2220</v>
      </c>
      <c r="H9">
        <v>2172</v>
      </c>
      <c r="I9" t="s">
        <v>76</v>
      </c>
      <c r="J9" t="s">
        <v>83</v>
      </c>
      <c r="K9" s="77" t="s">
        <v>36</v>
      </c>
      <c r="L9">
        <v>4</v>
      </c>
      <c r="M9">
        <v>100</v>
      </c>
      <c r="N9" t="s">
        <v>78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8</v>
      </c>
    </row>
    <row r="10" spans="1:29" ht="15">
      <c r="A10">
        <v>2017</v>
      </c>
      <c r="B10" s="76">
        <v>42978</v>
      </c>
      <c r="C10">
        <v>2</v>
      </c>
      <c r="D10" t="s">
        <v>81</v>
      </c>
      <c r="E10">
        <v>2</v>
      </c>
      <c r="F10">
        <v>301</v>
      </c>
      <c r="G10">
        <v>2220</v>
      </c>
      <c r="H10">
        <v>2165</v>
      </c>
      <c r="I10" t="s">
        <v>76</v>
      </c>
      <c r="J10" t="s">
        <v>84</v>
      </c>
      <c r="K10" s="77" t="s">
        <v>36</v>
      </c>
      <c r="L10">
        <v>3</v>
      </c>
      <c r="M10">
        <v>100</v>
      </c>
      <c r="N10" t="s">
        <v>78</v>
      </c>
      <c r="O10">
        <v>2</v>
      </c>
      <c r="P10">
        <v>0</v>
      </c>
      <c r="Q10">
        <v>0</v>
      </c>
      <c r="R10">
        <v>2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8</v>
      </c>
    </row>
    <row r="11" spans="1:29" ht="15">
      <c r="A11">
        <v>2017</v>
      </c>
      <c r="B11" s="76">
        <v>42978</v>
      </c>
      <c r="C11">
        <v>2</v>
      </c>
      <c r="D11" t="s">
        <v>81</v>
      </c>
      <c r="E11">
        <v>2</v>
      </c>
      <c r="F11">
        <v>301</v>
      </c>
      <c r="G11">
        <v>2220</v>
      </c>
      <c r="H11">
        <v>2165</v>
      </c>
      <c r="I11" t="s">
        <v>76</v>
      </c>
      <c r="J11" t="s">
        <v>84</v>
      </c>
      <c r="K11" s="77" t="s">
        <v>36</v>
      </c>
      <c r="L11">
        <v>4</v>
      </c>
      <c r="M11">
        <v>100</v>
      </c>
      <c r="N11" t="s">
        <v>78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8</v>
      </c>
    </row>
    <row r="12" spans="1:29" ht="15">
      <c r="A12">
        <v>2017</v>
      </c>
      <c r="B12" s="76">
        <v>42978</v>
      </c>
      <c r="C12">
        <v>2</v>
      </c>
      <c r="D12" t="s">
        <v>81</v>
      </c>
      <c r="E12">
        <v>9</v>
      </c>
      <c r="F12">
        <v>272</v>
      </c>
      <c r="G12">
        <v>2220</v>
      </c>
      <c r="H12">
        <v>2164</v>
      </c>
      <c r="I12" t="s">
        <v>76</v>
      </c>
      <c r="J12" t="s">
        <v>85</v>
      </c>
      <c r="K12" s="77" t="s">
        <v>119</v>
      </c>
      <c r="L12">
        <v>1</v>
      </c>
      <c r="M12">
        <v>100</v>
      </c>
      <c r="N12" t="s">
        <v>78</v>
      </c>
      <c r="O12">
        <v>21189342.11</v>
      </c>
      <c r="P12">
        <v>6021946.17</v>
      </c>
      <c r="Q12">
        <v>0</v>
      </c>
      <c r="R12">
        <v>27211288.28</v>
      </c>
      <c r="S12">
        <v>27211288.28</v>
      </c>
      <c r="T12">
        <v>0</v>
      </c>
      <c r="U12">
        <v>22737979.36</v>
      </c>
      <c r="V12">
        <v>22737979.36</v>
      </c>
      <c r="W12">
        <v>22737979.36</v>
      </c>
      <c r="X12">
        <v>0</v>
      </c>
      <c r="Y12">
        <v>0</v>
      </c>
      <c r="Z12">
        <v>83.5608337467512</v>
      </c>
      <c r="AA12">
        <v>83.5608337467512</v>
      </c>
      <c r="AB12">
        <v>83.5608337467512</v>
      </c>
      <c r="AC12">
        <v>8</v>
      </c>
    </row>
    <row r="13" spans="1:29" ht="15">
      <c r="A13">
        <v>2017</v>
      </c>
      <c r="B13" s="76">
        <v>42978</v>
      </c>
      <c r="C13">
        <v>3</v>
      </c>
      <c r="D13" t="s">
        <v>86</v>
      </c>
      <c r="E13">
        <v>2</v>
      </c>
      <c r="F13">
        <v>122</v>
      </c>
      <c r="G13">
        <v>2220</v>
      </c>
      <c r="H13">
        <v>2166</v>
      </c>
      <c r="I13" t="s">
        <v>76</v>
      </c>
      <c r="J13" t="s">
        <v>87</v>
      </c>
      <c r="K13" s="77" t="s">
        <v>36</v>
      </c>
      <c r="L13">
        <v>3</v>
      </c>
      <c r="M13">
        <v>100</v>
      </c>
      <c r="N13" t="s">
        <v>78</v>
      </c>
      <c r="O13">
        <v>12334.88</v>
      </c>
      <c r="P13">
        <v>0</v>
      </c>
      <c r="Q13">
        <v>0</v>
      </c>
      <c r="R13">
        <v>12334.88</v>
      </c>
      <c r="S13">
        <v>12334.88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8</v>
      </c>
    </row>
    <row r="14" spans="1:29" ht="15">
      <c r="A14">
        <v>2017</v>
      </c>
      <c r="B14" s="76">
        <v>42978</v>
      </c>
      <c r="C14">
        <v>4</v>
      </c>
      <c r="D14" t="s">
        <v>88</v>
      </c>
      <c r="E14">
        <v>2</v>
      </c>
      <c r="F14">
        <v>131</v>
      </c>
      <c r="G14">
        <v>2220</v>
      </c>
      <c r="H14">
        <v>2167</v>
      </c>
      <c r="I14" t="s">
        <v>76</v>
      </c>
      <c r="J14" t="s">
        <v>89</v>
      </c>
      <c r="K14" s="77" t="s">
        <v>36</v>
      </c>
      <c r="L14">
        <v>3</v>
      </c>
      <c r="M14">
        <v>100</v>
      </c>
      <c r="N14" t="s">
        <v>78</v>
      </c>
      <c r="O14">
        <v>20003</v>
      </c>
      <c r="P14">
        <v>47500</v>
      </c>
      <c r="Q14">
        <v>0</v>
      </c>
      <c r="R14">
        <v>67503</v>
      </c>
      <c r="S14">
        <v>67503</v>
      </c>
      <c r="T14">
        <v>0</v>
      </c>
      <c r="U14">
        <v>50220</v>
      </c>
      <c r="V14">
        <v>50220</v>
      </c>
      <c r="W14">
        <v>50220</v>
      </c>
      <c r="X14">
        <v>0</v>
      </c>
      <c r="Y14">
        <v>0</v>
      </c>
      <c r="Z14">
        <v>74.3966934802898</v>
      </c>
      <c r="AA14">
        <v>74.3966934802898</v>
      </c>
      <c r="AB14">
        <v>74.3966934802898</v>
      </c>
      <c r="AC14">
        <v>8</v>
      </c>
    </row>
    <row r="15" spans="1:29" ht="15">
      <c r="A15">
        <v>2017</v>
      </c>
      <c r="B15" s="76">
        <v>42978</v>
      </c>
      <c r="C15">
        <v>4</v>
      </c>
      <c r="D15" t="s">
        <v>88</v>
      </c>
      <c r="E15">
        <v>2</v>
      </c>
      <c r="F15">
        <v>131</v>
      </c>
      <c r="G15">
        <v>2220</v>
      </c>
      <c r="H15">
        <v>2167</v>
      </c>
      <c r="I15" t="s">
        <v>76</v>
      </c>
      <c r="J15" t="s">
        <v>89</v>
      </c>
      <c r="K15" s="77" t="s">
        <v>36</v>
      </c>
      <c r="L15">
        <v>4</v>
      </c>
      <c r="M15">
        <v>100</v>
      </c>
      <c r="N15" t="s">
        <v>78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8</v>
      </c>
    </row>
    <row r="16" spans="1:29" ht="15">
      <c r="A16">
        <v>2017</v>
      </c>
      <c r="B16" s="76">
        <v>42978</v>
      </c>
      <c r="C16">
        <v>5</v>
      </c>
      <c r="D16" t="s">
        <v>90</v>
      </c>
      <c r="E16">
        <v>2</v>
      </c>
      <c r="F16">
        <v>126</v>
      </c>
      <c r="G16">
        <v>2220</v>
      </c>
      <c r="H16">
        <v>2168</v>
      </c>
      <c r="I16" t="s">
        <v>76</v>
      </c>
      <c r="J16" t="s">
        <v>91</v>
      </c>
      <c r="K16" s="77" t="s">
        <v>36</v>
      </c>
      <c r="L16">
        <v>3</v>
      </c>
      <c r="M16">
        <v>100</v>
      </c>
      <c r="N16" t="s">
        <v>78</v>
      </c>
      <c r="O16">
        <v>10004</v>
      </c>
      <c r="P16">
        <v>0</v>
      </c>
      <c r="Q16">
        <v>0</v>
      </c>
      <c r="R16">
        <v>10004</v>
      </c>
      <c r="S16">
        <v>10004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8</v>
      </c>
    </row>
    <row r="17" spans="1:29" ht="15">
      <c r="A17">
        <v>2017</v>
      </c>
      <c r="B17" s="76">
        <v>42978</v>
      </c>
      <c r="C17">
        <v>5</v>
      </c>
      <c r="D17" t="s">
        <v>90</v>
      </c>
      <c r="E17">
        <v>2</v>
      </c>
      <c r="F17">
        <v>126</v>
      </c>
      <c r="G17">
        <v>2220</v>
      </c>
      <c r="H17">
        <v>2168</v>
      </c>
      <c r="I17" t="s">
        <v>76</v>
      </c>
      <c r="J17" t="s">
        <v>91</v>
      </c>
      <c r="K17" s="77" t="s">
        <v>36</v>
      </c>
      <c r="L17">
        <v>4</v>
      </c>
      <c r="M17">
        <v>100</v>
      </c>
      <c r="N17" t="s">
        <v>78</v>
      </c>
      <c r="O17">
        <v>2</v>
      </c>
      <c r="P17">
        <v>0</v>
      </c>
      <c r="Q17">
        <v>0</v>
      </c>
      <c r="R17">
        <v>2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8</v>
      </c>
    </row>
    <row r="18" spans="1:29" ht="15">
      <c r="A18">
        <v>2017</v>
      </c>
      <c r="B18" s="76">
        <v>42978</v>
      </c>
      <c r="C18">
        <v>6</v>
      </c>
      <c r="D18" t="s">
        <v>92</v>
      </c>
      <c r="E18">
        <v>2</v>
      </c>
      <c r="F18">
        <v>122</v>
      </c>
      <c r="G18">
        <v>2220</v>
      </c>
      <c r="H18">
        <v>1907</v>
      </c>
      <c r="I18" t="s">
        <v>76</v>
      </c>
      <c r="J18" t="s">
        <v>93</v>
      </c>
      <c r="K18" s="77" t="s">
        <v>36</v>
      </c>
      <c r="L18">
        <v>3</v>
      </c>
      <c r="M18">
        <v>100</v>
      </c>
      <c r="N18" t="s">
        <v>78</v>
      </c>
      <c r="O18">
        <v>1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8</v>
      </c>
    </row>
    <row r="19" spans="1:29" ht="15">
      <c r="A19">
        <v>2017</v>
      </c>
      <c r="B19" s="76">
        <v>42978</v>
      </c>
      <c r="C19">
        <v>6</v>
      </c>
      <c r="D19" t="s">
        <v>92</v>
      </c>
      <c r="E19">
        <v>2</v>
      </c>
      <c r="F19">
        <v>122</v>
      </c>
      <c r="G19">
        <v>2220</v>
      </c>
      <c r="H19">
        <v>1907</v>
      </c>
      <c r="I19" t="s">
        <v>76</v>
      </c>
      <c r="J19" t="s">
        <v>93</v>
      </c>
      <c r="K19" s="77" t="s">
        <v>36</v>
      </c>
      <c r="L19">
        <v>4</v>
      </c>
      <c r="M19">
        <v>100</v>
      </c>
      <c r="N19" t="s">
        <v>78</v>
      </c>
      <c r="O19">
        <v>2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8</v>
      </c>
    </row>
    <row r="20" spans="1:29" ht="15">
      <c r="A20">
        <v>2017</v>
      </c>
      <c r="B20" s="76">
        <v>42978</v>
      </c>
      <c r="C20">
        <v>6</v>
      </c>
      <c r="D20" t="s">
        <v>92</v>
      </c>
      <c r="E20">
        <v>2</v>
      </c>
      <c r="F20">
        <v>122</v>
      </c>
      <c r="G20">
        <v>2220</v>
      </c>
      <c r="H20">
        <v>2169</v>
      </c>
      <c r="I20" t="s">
        <v>76</v>
      </c>
      <c r="J20" t="s">
        <v>94</v>
      </c>
      <c r="K20" s="77" t="s">
        <v>36</v>
      </c>
      <c r="L20">
        <v>3</v>
      </c>
      <c r="M20">
        <v>100</v>
      </c>
      <c r="N20" t="s">
        <v>78</v>
      </c>
      <c r="O20">
        <v>60006</v>
      </c>
      <c r="P20">
        <v>550000</v>
      </c>
      <c r="Q20">
        <v>350000</v>
      </c>
      <c r="R20">
        <v>260006</v>
      </c>
      <c r="S20">
        <v>260006</v>
      </c>
      <c r="T20">
        <v>0</v>
      </c>
      <c r="U20">
        <v>59533.88</v>
      </c>
      <c r="V20">
        <v>39612.73</v>
      </c>
      <c r="W20">
        <v>39541.73</v>
      </c>
      <c r="X20">
        <v>0</v>
      </c>
      <c r="Y20">
        <v>0</v>
      </c>
      <c r="Z20">
        <v>22.897117758821</v>
      </c>
      <c r="AA20">
        <v>15.2353138004508</v>
      </c>
      <c r="AB20">
        <v>15.208006738306</v>
      </c>
      <c r="AC20">
        <v>8</v>
      </c>
    </row>
    <row r="21" spans="1:29" ht="15">
      <c r="A21">
        <v>2017</v>
      </c>
      <c r="B21" s="76">
        <v>42978</v>
      </c>
      <c r="C21">
        <v>6</v>
      </c>
      <c r="D21" t="s">
        <v>92</v>
      </c>
      <c r="E21">
        <v>2</v>
      </c>
      <c r="F21">
        <v>122</v>
      </c>
      <c r="G21">
        <v>2220</v>
      </c>
      <c r="H21">
        <v>2169</v>
      </c>
      <c r="I21" t="s">
        <v>76</v>
      </c>
      <c r="J21" t="s">
        <v>94</v>
      </c>
      <c r="K21" s="77" t="s">
        <v>36</v>
      </c>
      <c r="L21">
        <v>4</v>
      </c>
      <c r="M21">
        <v>100</v>
      </c>
      <c r="N21" t="s">
        <v>78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8</v>
      </c>
    </row>
    <row r="22" spans="1:29" ht="15">
      <c r="A22">
        <v>2017</v>
      </c>
      <c r="B22" s="76">
        <v>42978</v>
      </c>
      <c r="C22">
        <v>7</v>
      </c>
      <c r="D22" t="s">
        <v>95</v>
      </c>
      <c r="E22">
        <v>2</v>
      </c>
      <c r="F22">
        <v>128</v>
      </c>
      <c r="G22">
        <v>2220</v>
      </c>
      <c r="H22">
        <v>2170</v>
      </c>
      <c r="I22" t="s">
        <v>76</v>
      </c>
      <c r="J22" t="s">
        <v>96</v>
      </c>
      <c r="K22" s="77" t="s">
        <v>36</v>
      </c>
      <c r="L22">
        <v>3</v>
      </c>
      <c r="M22">
        <v>100</v>
      </c>
      <c r="N22" t="s">
        <v>78</v>
      </c>
      <c r="O22">
        <v>87137.6</v>
      </c>
      <c r="P22">
        <v>74025.67</v>
      </c>
      <c r="Q22">
        <v>0</v>
      </c>
      <c r="R22">
        <v>161163.27</v>
      </c>
      <c r="S22">
        <v>161163.27</v>
      </c>
      <c r="T22">
        <v>0</v>
      </c>
      <c r="U22">
        <v>20961.45</v>
      </c>
      <c r="V22">
        <v>20961.45</v>
      </c>
      <c r="W22">
        <v>20961.45</v>
      </c>
      <c r="X22">
        <v>0</v>
      </c>
      <c r="Y22">
        <v>0</v>
      </c>
      <c r="Z22">
        <v>13.0063444356769</v>
      </c>
      <c r="AA22">
        <v>13.0063444356769</v>
      </c>
      <c r="AB22">
        <v>13.0063444356769</v>
      </c>
      <c r="AC22">
        <v>8</v>
      </c>
    </row>
    <row r="23" spans="1:29" ht="15">
      <c r="A23">
        <v>2017</v>
      </c>
      <c r="B23" s="76">
        <v>42978</v>
      </c>
      <c r="C23">
        <v>7</v>
      </c>
      <c r="D23" t="s">
        <v>95</v>
      </c>
      <c r="E23">
        <v>2</v>
      </c>
      <c r="F23">
        <v>128</v>
      </c>
      <c r="G23">
        <v>2220</v>
      </c>
      <c r="H23">
        <v>2170</v>
      </c>
      <c r="I23" t="s">
        <v>76</v>
      </c>
      <c r="J23" t="s">
        <v>96</v>
      </c>
      <c r="K23" s="77" t="s">
        <v>36</v>
      </c>
      <c r="L23">
        <v>3</v>
      </c>
      <c r="M23">
        <v>200</v>
      </c>
      <c r="N23" t="s">
        <v>79</v>
      </c>
      <c r="O23">
        <v>0</v>
      </c>
      <c r="P23">
        <v>25557.54</v>
      </c>
      <c r="Q23">
        <v>0</v>
      </c>
      <c r="R23">
        <v>25557.54</v>
      </c>
      <c r="S23">
        <v>25557.54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8</v>
      </c>
    </row>
    <row r="24" spans="1:29" ht="15">
      <c r="A24">
        <v>2017</v>
      </c>
      <c r="B24" s="76">
        <v>42978</v>
      </c>
      <c r="C24">
        <v>7</v>
      </c>
      <c r="D24" t="s">
        <v>95</v>
      </c>
      <c r="E24">
        <v>2</v>
      </c>
      <c r="F24">
        <v>128</v>
      </c>
      <c r="G24">
        <v>2220</v>
      </c>
      <c r="H24">
        <v>2170</v>
      </c>
      <c r="I24" t="s">
        <v>76</v>
      </c>
      <c r="J24" t="s">
        <v>96</v>
      </c>
      <c r="K24" s="77" t="s">
        <v>36</v>
      </c>
      <c r="L24">
        <v>4</v>
      </c>
      <c r="M24">
        <v>100</v>
      </c>
      <c r="N24" t="s">
        <v>78</v>
      </c>
      <c r="O24">
        <v>135097.36</v>
      </c>
      <c r="P24">
        <v>1217.74</v>
      </c>
      <c r="Q24">
        <v>0</v>
      </c>
      <c r="R24">
        <v>136315.1</v>
      </c>
      <c r="S24">
        <v>136315.1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8</v>
      </c>
    </row>
    <row r="25" spans="1:29" ht="15">
      <c r="A25">
        <v>2017</v>
      </c>
      <c r="B25" s="76">
        <v>42978</v>
      </c>
      <c r="C25">
        <v>7</v>
      </c>
      <c r="D25" t="s">
        <v>95</v>
      </c>
      <c r="E25">
        <v>2</v>
      </c>
      <c r="F25">
        <v>128</v>
      </c>
      <c r="G25">
        <v>2220</v>
      </c>
      <c r="H25">
        <v>2170</v>
      </c>
      <c r="I25" t="s">
        <v>76</v>
      </c>
      <c r="J25" t="s">
        <v>96</v>
      </c>
      <c r="K25" s="77" t="s">
        <v>36</v>
      </c>
      <c r="L25">
        <v>4</v>
      </c>
      <c r="M25">
        <v>200</v>
      </c>
      <c r="N25" t="s">
        <v>79</v>
      </c>
      <c r="O25">
        <v>0</v>
      </c>
      <c r="P25">
        <v>16372.76</v>
      </c>
      <c r="Q25">
        <v>0</v>
      </c>
      <c r="R25">
        <v>16372.76</v>
      </c>
      <c r="S25">
        <v>16372.76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8</v>
      </c>
    </row>
    <row r="26" spans="1:29" ht="15">
      <c r="A26">
        <v>2017</v>
      </c>
      <c r="B26" s="76">
        <v>42978</v>
      </c>
      <c r="C26">
        <v>8</v>
      </c>
      <c r="D26" t="s">
        <v>97</v>
      </c>
      <c r="E26">
        <v>2</v>
      </c>
      <c r="F26">
        <v>122</v>
      </c>
      <c r="G26">
        <v>2220</v>
      </c>
      <c r="H26">
        <v>2171</v>
      </c>
      <c r="I26" t="s">
        <v>76</v>
      </c>
      <c r="J26" t="s">
        <v>98</v>
      </c>
      <c r="K26" s="77" t="s">
        <v>36</v>
      </c>
      <c r="L26">
        <v>3</v>
      </c>
      <c r="M26">
        <v>100</v>
      </c>
      <c r="N26" t="s">
        <v>78</v>
      </c>
      <c r="O26">
        <v>45571.7</v>
      </c>
      <c r="P26">
        <v>0</v>
      </c>
      <c r="Q26">
        <v>0</v>
      </c>
      <c r="R26">
        <v>45571.7</v>
      </c>
      <c r="S26">
        <v>45571.7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8</v>
      </c>
    </row>
    <row r="27" spans="1:29" ht="15">
      <c r="A27">
        <v>2017</v>
      </c>
      <c r="B27" s="76">
        <v>42978</v>
      </c>
      <c r="C27">
        <v>9</v>
      </c>
      <c r="D27" t="s">
        <v>99</v>
      </c>
      <c r="E27">
        <v>2</v>
      </c>
      <c r="F27">
        <v>122</v>
      </c>
      <c r="G27">
        <v>2220</v>
      </c>
      <c r="H27">
        <v>4161</v>
      </c>
      <c r="I27" t="s">
        <v>76</v>
      </c>
      <c r="J27" t="s">
        <v>100</v>
      </c>
      <c r="K27" s="77" t="s">
        <v>36</v>
      </c>
      <c r="L27">
        <v>1</v>
      </c>
      <c r="M27">
        <v>100</v>
      </c>
      <c r="N27" t="s">
        <v>78</v>
      </c>
      <c r="O27">
        <v>124689732.41</v>
      </c>
      <c r="P27">
        <v>5805392.27</v>
      </c>
      <c r="Q27">
        <v>0</v>
      </c>
      <c r="R27">
        <v>130495124.68</v>
      </c>
      <c r="S27">
        <v>137495124.68</v>
      </c>
      <c r="T27">
        <v>7000000</v>
      </c>
      <c r="U27">
        <v>107858611.05</v>
      </c>
      <c r="V27">
        <v>107811586.32</v>
      </c>
      <c r="W27">
        <v>107773550.96</v>
      </c>
      <c r="X27">
        <v>0</v>
      </c>
      <c r="Y27">
        <v>0</v>
      </c>
      <c r="Z27">
        <v>78.4454076470167</v>
      </c>
      <c r="AA27">
        <v>78.4112066307194</v>
      </c>
      <c r="AB27">
        <v>78.3835435698736</v>
      </c>
      <c r="AC27">
        <v>8</v>
      </c>
    </row>
    <row r="28" spans="1:29" ht="15">
      <c r="A28">
        <v>2017</v>
      </c>
      <c r="B28" s="76">
        <v>42978</v>
      </c>
      <c r="C28">
        <v>9</v>
      </c>
      <c r="D28" t="s">
        <v>99</v>
      </c>
      <c r="E28">
        <v>2</v>
      </c>
      <c r="F28">
        <v>122</v>
      </c>
      <c r="G28">
        <v>2220</v>
      </c>
      <c r="H28">
        <v>4162</v>
      </c>
      <c r="I28" t="s">
        <v>76</v>
      </c>
      <c r="J28" t="s">
        <v>101</v>
      </c>
      <c r="K28" s="77" t="s">
        <v>36</v>
      </c>
      <c r="L28">
        <v>3</v>
      </c>
      <c r="M28">
        <v>100</v>
      </c>
      <c r="N28" t="s">
        <v>78</v>
      </c>
      <c r="O28">
        <v>3</v>
      </c>
      <c r="P28">
        <v>0</v>
      </c>
      <c r="Q28">
        <v>0</v>
      </c>
      <c r="R28">
        <v>3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8</v>
      </c>
    </row>
    <row r="29" spans="1:29" ht="15">
      <c r="A29">
        <v>2017</v>
      </c>
      <c r="B29" s="76">
        <v>42978</v>
      </c>
      <c r="C29">
        <v>9</v>
      </c>
      <c r="D29" t="s">
        <v>99</v>
      </c>
      <c r="E29">
        <v>2</v>
      </c>
      <c r="F29">
        <v>122</v>
      </c>
      <c r="G29">
        <v>2220</v>
      </c>
      <c r="H29">
        <v>4162</v>
      </c>
      <c r="I29" t="s">
        <v>76</v>
      </c>
      <c r="J29" t="s">
        <v>101</v>
      </c>
      <c r="K29" s="77" t="s">
        <v>36</v>
      </c>
      <c r="L29">
        <v>4</v>
      </c>
      <c r="M29">
        <v>100</v>
      </c>
      <c r="N29" t="s">
        <v>78</v>
      </c>
      <c r="O29">
        <v>3</v>
      </c>
      <c r="P29">
        <v>33429.75</v>
      </c>
      <c r="Q29">
        <v>0</v>
      </c>
      <c r="R29">
        <v>33432.75</v>
      </c>
      <c r="S29">
        <v>33432.75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8</v>
      </c>
    </row>
    <row r="30" spans="1:29" ht="15">
      <c r="A30">
        <v>2017</v>
      </c>
      <c r="B30" s="76">
        <v>42978</v>
      </c>
      <c r="C30">
        <v>9</v>
      </c>
      <c r="D30" t="s">
        <v>99</v>
      </c>
      <c r="E30">
        <v>2</v>
      </c>
      <c r="F30">
        <v>122</v>
      </c>
      <c r="G30">
        <v>2220</v>
      </c>
      <c r="H30">
        <v>4162</v>
      </c>
      <c r="I30" t="s">
        <v>76</v>
      </c>
      <c r="J30" t="s">
        <v>101</v>
      </c>
      <c r="K30" s="77" t="s">
        <v>36</v>
      </c>
      <c r="L30">
        <v>4</v>
      </c>
      <c r="M30">
        <v>200</v>
      </c>
      <c r="N30" t="s">
        <v>79</v>
      </c>
      <c r="O30">
        <v>0</v>
      </c>
      <c r="P30">
        <v>188333.66</v>
      </c>
      <c r="Q30">
        <v>0</v>
      </c>
      <c r="R30">
        <v>188333.66</v>
      </c>
      <c r="S30">
        <v>188333.66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8</v>
      </c>
    </row>
    <row r="31" spans="1:29" ht="15">
      <c r="A31">
        <v>2017</v>
      </c>
      <c r="B31" s="76">
        <v>42978</v>
      </c>
      <c r="C31">
        <v>9</v>
      </c>
      <c r="D31" t="s">
        <v>99</v>
      </c>
      <c r="E31">
        <v>2</v>
      </c>
      <c r="F31">
        <v>122</v>
      </c>
      <c r="G31">
        <v>2220</v>
      </c>
      <c r="H31">
        <v>4163</v>
      </c>
      <c r="I31" t="s">
        <v>76</v>
      </c>
      <c r="J31" t="s">
        <v>102</v>
      </c>
      <c r="K31" s="77" t="s">
        <v>36</v>
      </c>
      <c r="L31">
        <v>3</v>
      </c>
      <c r="M31">
        <v>100</v>
      </c>
      <c r="N31" t="s">
        <v>78</v>
      </c>
      <c r="O31">
        <v>15226106.39</v>
      </c>
      <c r="P31">
        <v>0</v>
      </c>
      <c r="Q31">
        <v>0</v>
      </c>
      <c r="R31">
        <v>15226106.39</v>
      </c>
      <c r="S31">
        <v>15226106.39</v>
      </c>
      <c r="T31">
        <v>0</v>
      </c>
      <c r="U31">
        <v>9202571.85</v>
      </c>
      <c r="V31">
        <v>9202571.85</v>
      </c>
      <c r="W31">
        <v>9198434.2</v>
      </c>
      <c r="X31">
        <v>0</v>
      </c>
      <c r="Y31">
        <v>0</v>
      </c>
      <c r="Z31">
        <v>60.4394295842038</v>
      </c>
      <c r="AA31">
        <v>60.4394295842038</v>
      </c>
      <c r="AB31">
        <v>60.4122548758836</v>
      </c>
      <c r="AC31">
        <v>8</v>
      </c>
    </row>
    <row r="32" spans="1:29" ht="15">
      <c r="A32">
        <v>2017</v>
      </c>
      <c r="B32" s="76">
        <v>42978</v>
      </c>
      <c r="C32">
        <v>9</v>
      </c>
      <c r="D32" t="s">
        <v>99</v>
      </c>
      <c r="E32">
        <v>2</v>
      </c>
      <c r="F32">
        <v>122</v>
      </c>
      <c r="G32">
        <v>2220</v>
      </c>
      <c r="H32">
        <v>4163</v>
      </c>
      <c r="I32" t="s">
        <v>76</v>
      </c>
      <c r="J32" t="s">
        <v>102</v>
      </c>
      <c r="K32" s="77" t="s">
        <v>36</v>
      </c>
      <c r="L32">
        <v>4</v>
      </c>
      <c r="M32">
        <v>100</v>
      </c>
      <c r="N32" t="s">
        <v>78</v>
      </c>
      <c r="O32">
        <v>1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8</v>
      </c>
    </row>
    <row r="33" spans="1:29" ht="15">
      <c r="A33">
        <v>2017</v>
      </c>
      <c r="B33" s="76">
        <v>42978</v>
      </c>
      <c r="C33">
        <v>9</v>
      </c>
      <c r="D33" t="s">
        <v>99</v>
      </c>
      <c r="E33">
        <v>2</v>
      </c>
      <c r="F33">
        <v>122</v>
      </c>
      <c r="G33">
        <v>2220</v>
      </c>
      <c r="H33">
        <v>4165</v>
      </c>
      <c r="I33" t="s">
        <v>76</v>
      </c>
      <c r="J33" t="s">
        <v>103</v>
      </c>
      <c r="K33" s="77" t="s">
        <v>36</v>
      </c>
      <c r="L33">
        <v>3</v>
      </c>
      <c r="M33">
        <v>100</v>
      </c>
      <c r="N33" t="s">
        <v>78</v>
      </c>
      <c r="O33">
        <v>2</v>
      </c>
      <c r="P33">
        <v>0</v>
      </c>
      <c r="Q33">
        <v>0</v>
      </c>
      <c r="R33">
        <v>2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8</v>
      </c>
    </row>
    <row r="34" spans="1:29" ht="15">
      <c r="A34">
        <v>2017</v>
      </c>
      <c r="B34" s="76">
        <v>42978</v>
      </c>
      <c r="C34">
        <v>9</v>
      </c>
      <c r="D34" t="s">
        <v>99</v>
      </c>
      <c r="E34">
        <v>2</v>
      </c>
      <c r="F34">
        <v>122</v>
      </c>
      <c r="G34">
        <v>2220</v>
      </c>
      <c r="H34">
        <v>4165</v>
      </c>
      <c r="I34" t="s">
        <v>76</v>
      </c>
      <c r="J34" t="s">
        <v>103</v>
      </c>
      <c r="K34" s="77" t="s">
        <v>36</v>
      </c>
      <c r="L34">
        <v>4</v>
      </c>
      <c r="M34">
        <v>100</v>
      </c>
      <c r="N34" t="s">
        <v>78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8</v>
      </c>
    </row>
    <row r="35" spans="1:29" ht="15">
      <c r="A35">
        <v>2017</v>
      </c>
      <c r="B35" s="76">
        <v>42978</v>
      </c>
      <c r="C35">
        <v>9</v>
      </c>
      <c r="D35" t="s">
        <v>99</v>
      </c>
      <c r="E35">
        <v>2</v>
      </c>
      <c r="F35">
        <v>128</v>
      </c>
      <c r="G35">
        <v>2220</v>
      </c>
      <c r="H35">
        <v>1945</v>
      </c>
      <c r="I35" t="s">
        <v>76</v>
      </c>
      <c r="J35" t="s">
        <v>112</v>
      </c>
      <c r="K35" s="77" t="s">
        <v>36</v>
      </c>
      <c r="L35">
        <v>3</v>
      </c>
      <c r="M35">
        <v>100</v>
      </c>
      <c r="N35" t="s">
        <v>78</v>
      </c>
      <c r="O35">
        <v>426903.6</v>
      </c>
      <c r="P35">
        <v>0</v>
      </c>
      <c r="Q35">
        <v>210000</v>
      </c>
      <c r="R35">
        <v>216903.6</v>
      </c>
      <c r="S35">
        <v>216903.6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8</v>
      </c>
    </row>
    <row r="36" spans="1:29" ht="15">
      <c r="A36">
        <v>2017</v>
      </c>
      <c r="B36" s="76">
        <v>42978</v>
      </c>
      <c r="C36">
        <v>617</v>
      </c>
      <c r="D36" t="s">
        <v>104</v>
      </c>
      <c r="E36">
        <v>2</v>
      </c>
      <c r="F36">
        <v>61</v>
      </c>
      <c r="G36">
        <v>2220</v>
      </c>
      <c r="H36">
        <v>2643</v>
      </c>
      <c r="I36" t="s">
        <v>76</v>
      </c>
      <c r="J36" t="s">
        <v>105</v>
      </c>
      <c r="K36" s="77" t="s">
        <v>36</v>
      </c>
      <c r="L36">
        <v>3</v>
      </c>
      <c r="M36">
        <v>700</v>
      </c>
      <c r="N36" t="s">
        <v>106</v>
      </c>
      <c r="O36">
        <v>13911017.7</v>
      </c>
      <c r="P36">
        <v>9047164.25</v>
      </c>
      <c r="Q36">
        <v>1065000</v>
      </c>
      <c r="R36">
        <v>21893181.95</v>
      </c>
      <c r="S36">
        <v>21893181.95</v>
      </c>
      <c r="T36">
        <v>0</v>
      </c>
      <c r="U36">
        <v>13295343.05</v>
      </c>
      <c r="V36">
        <v>10291839.1</v>
      </c>
      <c r="W36">
        <v>10151144.98</v>
      </c>
      <c r="X36">
        <v>0</v>
      </c>
      <c r="Y36">
        <v>0</v>
      </c>
      <c r="Z36">
        <v>60.7282353034114</v>
      </c>
      <c r="AA36">
        <v>47.0093343375333</v>
      </c>
      <c r="AB36">
        <v>46.3666953628913</v>
      </c>
      <c r="AC36">
        <v>8</v>
      </c>
    </row>
    <row r="37" spans="1:29" ht="15">
      <c r="A37">
        <v>2017</v>
      </c>
      <c r="B37" s="76">
        <v>42978</v>
      </c>
      <c r="C37">
        <v>617</v>
      </c>
      <c r="D37" t="s">
        <v>104</v>
      </c>
      <c r="E37">
        <v>2</v>
      </c>
      <c r="F37">
        <v>61</v>
      </c>
      <c r="G37">
        <v>2220</v>
      </c>
      <c r="H37">
        <v>2643</v>
      </c>
      <c r="I37" t="s">
        <v>76</v>
      </c>
      <c r="J37" t="s">
        <v>105</v>
      </c>
      <c r="K37" s="77" t="s">
        <v>36</v>
      </c>
      <c r="L37">
        <v>4</v>
      </c>
      <c r="M37">
        <v>700</v>
      </c>
      <c r="N37" t="s">
        <v>106</v>
      </c>
      <c r="O37">
        <v>8370000</v>
      </c>
      <c r="P37">
        <v>2150000</v>
      </c>
      <c r="Q37">
        <v>4031686.02</v>
      </c>
      <c r="R37">
        <v>6488313.98</v>
      </c>
      <c r="S37">
        <v>6488313.98</v>
      </c>
      <c r="T37">
        <v>0</v>
      </c>
      <c r="U37">
        <v>1556971.83</v>
      </c>
      <c r="V37">
        <v>1342762.6</v>
      </c>
      <c r="W37">
        <v>1342762.6</v>
      </c>
      <c r="X37">
        <v>0</v>
      </c>
      <c r="Y37">
        <v>0</v>
      </c>
      <c r="Z37">
        <v>23.9965549571015</v>
      </c>
      <c r="AA37">
        <v>20.6950928105363</v>
      </c>
      <c r="AB37">
        <v>20.6950928105363</v>
      </c>
      <c r="AC37">
        <v>8</v>
      </c>
    </row>
    <row r="38" spans="1:29" ht="15">
      <c r="A38">
        <v>2017</v>
      </c>
      <c r="B38" s="76">
        <v>42978</v>
      </c>
      <c r="C38">
        <v>631</v>
      </c>
      <c r="D38" t="s">
        <v>107</v>
      </c>
      <c r="E38">
        <v>2</v>
      </c>
      <c r="F38">
        <v>61</v>
      </c>
      <c r="G38">
        <v>2220</v>
      </c>
      <c r="H38">
        <v>2645</v>
      </c>
      <c r="I38" t="s">
        <v>76</v>
      </c>
      <c r="J38" t="s">
        <v>108</v>
      </c>
      <c r="K38" s="77" t="s">
        <v>36</v>
      </c>
      <c r="L38">
        <v>3</v>
      </c>
      <c r="M38">
        <v>700</v>
      </c>
      <c r="N38" t="s">
        <v>106</v>
      </c>
      <c r="O38">
        <v>2228101.77</v>
      </c>
      <c r="P38">
        <v>3371343.18</v>
      </c>
      <c r="Q38">
        <v>0</v>
      </c>
      <c r="R38">
        <v>5599444.95</v>
      </c>
      <c r="S38">
        <v>5599444.95</v>
      </c>
      <c r="T38">
        <v>0</v>
      </c>
      <c r="U38">
        <v>1763558.57</v>
      </c>
      <c r="V38">
        <v>1763558.57</v>
      </c>
      <c r="W38">
        <v>1549723.25</v>
      </c>
      <c r="X38">
        <v>0</v>
      </c>
      <c r="Y38">
        <v>0</v>
      </c>
      <c r="Z38">
        <v>31.4952390057875</v>
      </c>
      <c r="AA38">
        <v>31.4952390057875</v>
      </c>
      <c r="AB38">
        <v>27.6763726376129</v>
      </c>
      <c r="AC38">
        <v>8</v>
      </c>
    </row>
    <row r="39" spans="1:29" ht="15">
      <c r="A39">
        <v>2017</v>
      </c>
      <c r="B39" s="76">
        <v>42978</v>
      </c>
      <c r="C39">
        <v>633</v>
      </c>
      <c r="D39" t="s">
        <v>109</v>
      </c>
      <c r="E39">
        <v>2</v>
      </c>
      <c r="F39">
        <v>61</v>
      </c>
      <c r="G39">
        <v>2220</v>
      </c>
      <c r="H39">
        <v>2908</v>
      </c>
      <c r="I39" t="s">
        <v>76</v>
      </c>
      <c r="J39" t="s">
        <v>110</v>
      </c>
      <c r="K39" s="77" t="s">
        <v>36</v>
      </c>
      <c r="L39">
        <v>3</v>
      </c>
      <c r="M39">
        <v>700</v>
      </c>
      <c r="N39" t="s">
        <v>106</v>
      </c>
      <c r="O39">
        <v>464050.89</v>
      </c>
      <c r="P39">
        <v>460000</v>
      </c>
      <c r="Q39">
        <v>0</v>
      </c>
      <c r="R39">
        <v>924050.89</v>
      </c>
      <c r="S39">
        <v>924050.89</v>
      </c>
      <c r="T39">
        <v>0</v>
      </c>
      <c r="U39">
        <v>6770.7</v>
      </c>
      <c r="V39">
        <v>0</v>
      </c>
      <c r="W39">
        <v>0</v>
      </c>
      <c r="X39">
        <v>0</v>
      </c>
      <c r="Y39">
        <v>0</v>
      </c>
      <c r="Z39">
        <v>0.732719385184511</v>
      </c>
      <c r="AA39">
        <v>0</v>
      </c>
      <c r="AB39">
        <v>0</v>
      </c>
      <c r="AC39">
        <v>8</v>
      </c>
    </row>
    <row r="40" spans="1:29" ht="15">
      <c r="A40">
        <v>2017</v>
      </c>
      <c r="B40" s="76">
        <v>42978</v>
      </c>
      <c r="C40">
        <v>633</v>
      </c>
      <c r="D40" t="s">
        <v>109</v>
      </c>
      <c r="E40">
        <v>2</v>
      </c>
      <c r="F40">
        <v>61</v>
      </c>
      <c r="G40">
        <v>2220</v>
      </c>
      <c r="H40">
        <v>2908</v>
      </c>
      <c r="I40" t="s">
        <v>76</v>
      </c>
      <c r="J40" t="s">
        <v>110</v>
      </c>
      <c r="K40" s="77" t="s">
        <v>36</v>
      </c>
      <c r="L40">
        <v>4</v>
      </c>
      <c r="M40">
        <v>700</v>
      </c>
      <c r="N40" t="s">
        <v>106</v>
      </c>
      <c r="O40">
        <v>650000</v>
      </c>
      <c r="P40">
        <v>2025145.87</v>
      </c>
      <c r="Q40">
        <v>30000</v>
      </c>
      <c r="R40">
        <v>2645145.87</v>
      </c>
      <c r="S40">
        <v>2645145.87</v>
      </c>
      <c r="T40">
        <v>0</v>
      </c>
      <c r="U40">
        <v>467260</v>
      </c>
      <c r="V40">
        <v>8000</v>
      </c>
      <c r="W40">
        <v>8000</v>
      </c>
      <c r="X40">
        <v>0</v>
      </c>
      <c r="Y40">
        <v>0</v>
      </c>
      <c r="Z40">
        <v>17.6648102964545</v>
      </c>
      <c r="AA40">
        <v>0.302440787509386</v>
      </c>
      <c r="AB40">
        <v>0.302440787509386</v>
      </c>
      <c r="AC40">
        <v>8</v>
      </c>
    </row>
    <row r="41" spans="1:29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78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78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78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2017-09-20T22:54:45Z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