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II'!$B$1:$Y$55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S24" i="1" s="1"/>
  <c r="U24" i="1" s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S21" i="1" s="1"/>
  <c r="U21" i="1" s="1"/>
  <c r="O22" i="1"/>
  <c r="S22" i="1" s="1"/>
  <c r="W22" i="1" s="1"/>
  <c r="O23" i="1"/>
  <c r="S23" i="1" s="1"/>
  <c r="W23" i="1" s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S20" i="1"/>
  <c r="W20" i="1" s="1"/>
  <c r="S36" i="1"/>
  <c r="W36" i="1" s="1"/>
  <c r="Y28" i="1"/>
  <c r="W28" i="1"/>
  <c r="U28" i="1"/>
  <c r="U13" i="1"/>
  <c r="W43" i="1"/>
  <c r="W13" i="1" l="1"/>
  <c r="U43" i="1"/>
  <c r="O53" i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<sst xmlns="http://schemas.openxmlformats.org/spreadsheetml/2006/main" count="729" uniqueCount="173">
  <si>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</si>
  <si>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</si>
  <si>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</si>
  <si>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</si>
  <si>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</si>
  <si>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</si>
  <si>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</si>
  <si>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</si>
  <si>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</si>
  <si>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</si>
  <si>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</si>
  <si>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</si>
  <si>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</si>
  <si>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</si>
  <si>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</si>
  <si>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</si>
  <si>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</si>
  <si>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</si>
  <si>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</si>
  <si>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</si>
  <si>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</si>
  <si>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</si>
  <si>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</si>
  <si>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</si>
  <si>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</si>
  <si>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</si>
  <si>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</si>
  <si>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</si>
  <si>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</si>
  <si>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</si>
  <si>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</si>
  <si>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</si>
  <si>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</si>
  <si>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</si>
  <si>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</si>
  <si>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</si>
  <si>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</si>
  <si>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</si>
  <si>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</si>
  <si>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</si>
  <si>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</si>
  <si>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</si>
  <si>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</si>
  <si>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</si>
  <si>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</si>
  <si>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</si>
  <si>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</si>
  <si>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</si>
  <si>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</si>
  <si>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</si>
  <si>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</si>
  <si>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</si>
  <si>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</si>
  <si>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</si>
  <si>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</si>
  <si>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</si>
  <si>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</si>
  <si>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</si>
  <si>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</si>
  <si>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</si>
  <si>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</si>
  <si>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</si>
  <si>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</si>
  <si>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</si>
  <si>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</si>
  <si>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</si>
  <si>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</si>
  <si>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</si>
  <si>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</si>
  <si>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</si>
  <si>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</si>
  <si>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</si>
  <si>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</si>
  <si>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</si>
  <si>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</si>
  <si>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</si>
  <si>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</si>
  <si>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</si>
  <si>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</si>
  <si>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</si>
  <si>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</si>
  <si>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</si>
  <si>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</si>
  <si>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</si>
  <si>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</si>
  <si>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</si>
  <si>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</si>
  <si>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</si>
  <si>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</si>
  <si>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</si>
  <si>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</si>
  <si>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</si>
  <si>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</si>
  <si>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</si>
  <si>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</si>
  <si>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</si>
  <si>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</si>
  <si>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</si>
  <si>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</si>
  <si>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</si>
  <si>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</si>
  <si>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</si>
  <si>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</si>
  <si>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</si>
  <si>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</si>
  <si>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</si>
  <si>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</si>
  <si>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</si>
  <si>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</si>
  <si>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</si>
  <si>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</si>
  <si>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</si>
  <si>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</si>
  <si>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</si>
  <si>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</si>
  <si>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</si>
  <si>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</si>
  <si>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</si>
  <si>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</si>
  <si>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</si>
  <si>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</si>
  <si>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</si>
  <si>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</si>
  <si>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</si>
  <si>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</si>
  <si>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</si>
  <si>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</si>
  <si>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</si>
  <si>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</si>
  <si>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</si>
  <si>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</si>
  <si>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</si>
  <si>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</si>
  <si>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</si>
  <si>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</si>
  <si>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</si>
  <si>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</si>
  <si>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</si>
  <si>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</si>
  <si>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</si>
  <si>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</si>
  <si>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</si>
  <si>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</si>
  <si>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</si>
  <si>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</si>
  <si>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</si>
  <si>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</si>
  <si>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</si>
  <si>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</si>
  <si>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</si>
  <si>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</si>
  <si>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</si>
  <si>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</si>
  <si>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</si>
  <si>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</si>
  <si>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</si>
  <si>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</si>
  <si>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</si>
  <si>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</si>
  <si>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</si>
  <si>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</si>
  <si>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</si>
  <si>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</si>
  <si>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</si>
  <si>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</si>
  <si>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</si>
  <si>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</si>
  <si>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</si>
  <si>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</si>
  <si>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</si>
  <si>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</si>
  <si>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30/11/2016 00:00:00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</si>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</sst>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4" borderId="4" xfId="2" applyFont="1" applyFill="1" applyBorder="1" applyAlignment="1">
      <alignment horizontal="center" vertical="center" wrapText="1"/>
    </xf>
    <xf numFmtId="0" fontId="61" fillId="24" borderId="15" xfId="2" applyFont="1" applyFill="1" applyBorder="1" applyAlignment="1">
      <alignment horizontal="center" vertical="center" wrapText="1"/>
    </xf>
    <xf numFmtId="0" fontId="61" fillId="24" borderId="14" xfId="2" applyFont="1" applyFill="1" applyBorder="1" applyAlignment="1">
      <alignment horizontal="center" vertical="center" wrapText="1"/>
    </xf>
    <xf numFmtId="164" fontId="61" fillId="24" borderId="14" xfId="3" applyNumberFormat="1" applyFont="1" applyFill="1" applyBorder="1" applyAlignment="1">
      <alignment horizontal="center" vertical="center" wrapText="1"/>
    </xf>
    <xf numFmtId="164" fontId="61" fillId="24" borderId="11" xfId="3" applyNumberFormat="1" applyFont="1" applyFill="1" applyBorder="1" applyAlignment="1">
      <alignment horizontal="center" vertical="center" wrapText="1"/>
    </xf>
    <xf numFmtId="165" fontId="61" fillId="24" borderId="11" xfId="4" applyNumberFormat="1" applyFont="1" applyFill="1" applyBorder="1" applyAlignment="1">
      <alignment horizontal="center" vertical="center" wrapText="1"/>
    </xf>
    <xf numFmtId="0" fontId="61" fillId="24" borderId="16" xfId="2" applyFont="1" applyFill="1" applyBorder="1" applyAlignment="1">
      <alignment horizontal="center" vertical="center" wrapText="1"/>
    </xf>
    <xf numFmtId="0" fontId="61" fillId="24" borderId="17" xfId="2" applyFont="1" applyFill="1" applyBorder="1" applyAlignment="1">
      <alignment horizontal="center" vertical="center" wrapText="1"/>
    </xf>
    <xf numFmtId="0" fontId="61" fillId="24" borderId="18" xfId="2" applyFont="1" applyFill="1" applyBorder="1" applyAlignment="1">
      <alignment horizontal="center" vertical="center" wrapText="1"/>
    </xf>
    <xf numFmtId="0" fontId="61" fillId="24" borderId="19" xfId="2" applyFont="1" applyFill="1" applyBorder="1" applyAlignment="1">
      <alignment horizontal="center" vertical="center" wrapText="1"/>
    </xf>
    <xf numFmtId="164" fontId="61" fillId="24" borderId="20" xfId="3" applyNumberFormat="1" applyFont="1" applyFill="1" applyBorder="1" applyAlignment="1">
      <alignment horizontal="center" vertical="center" wrapText="1"/>
    </xf>
    <xf numFmtId="165" fontId="61" fillId="24" borderId="19" xfId="4" applyNumberFormat="1" applyFont="1" applyFill="1" applyBorder="1" applyAlignment="1">
      <alignment horizontal="center" vertical="center" wrapText="1"/>
    </xf>
    <xf numFmtId="0" fontId="4" fillId="25" borderId="24" xfId="2" applyNumberFormat="1" applyFont="1" applyFill="1" applyBorder="1" applyAlignment="1">
      <alignment horizontal="center" vertical="center" wrapText="1"/>
    </xf>
    <xf numFmtId="0" fontId="4" fillId="25" borderId="24" xfId="2" applyNumberFormat="1" applyFont="1" applyFill="1" applyBorder="1" applyAlignment="1">
      <alignment horizontal="left" vertical="center" wrapText="1"/>
    </xf>
    <xf numFmtId="0" fontId="4" fillId="25" borderId="25" xfId="2" applyNumberFormat="1" applyFont="1" applyFill="1" applyBorder="1" applyAlignment="1">
      <alignment horizontal="left" vertical="center" wrapText="1"/>
    </xf>
    <xf numFmtId="43" fontId="4" fillId="25" borderId="24" xfId="383" applyFont="1" applyFill="1" applyBorder="1" applyAlignment="1">
      <alignment horizontal="right" vertical="center"/>
    </xf>
    <xf numFmtId="43" fontId="4" fillId="25" borderId="25" xfId="383" applyFont="1" applyFill="1" applyBorder="1" applyAlignment="1">
      <alignment horizontal="right" vertical="center"/>
    </xf>
    <xf numFmtId="9" fontId="4" fillId="25" borderId="24" xfId="1" applyFont="1" applyFill="1" applyBorder="1" applyAlignment="1">
      <alignment horizontal="center" vertical="center"/>
    </xf>
    <xf numFmtId="43" fontId="61" fillId="24" borderId="28" xfId="4" applyNumberFormat="1" applyFont="1" applyFill="1" applyBorder="1" applyAlignment="1">
      <alignment horizontal="center" vertical="center" wrapText="1"/>
    </xf>
    <xf numFmtId="9" fontId="61" fillId="24" borderId="28" xfId="1" applyFont="1" applyFill="1" applyBorder="1" applyAlignment="1">
      <alignment horizontal="center" vertical="center"/>
    </xf>
    <xf numFmtId="43" fontId="61" fillId="24" borderId="28" xfId="383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61" fillId="24" borderId="1" xfId="2" applyFont="1" applyFill="1" applyBorder="1" applyAlignment="1">
      <alignment horizontal="center" vertical="center" wrapText="1"/>
    </xf>
    <xf numFmtId="0" fontId="61" fillId="24" borderId="2" xfId="2" applyFont="1" applyFill="1" applyBorder="1" applyAlignment="1">
      <alignment horizontal="center" vertical="center" wrapText="1"/>
    </xf>
    <xf numFmtId="0" fontId="61" fillId="24" borderId="3" xfId="2" applyFont="1" applyFill="1" applyBorder="1" applyAlignment="1">
      <alignment horizontal="center" vertical="center" wrapText="1"/>
    </xf>
    <xf numFmtId="0" fontId="61" fillId="24" borderId="4" xfId="2" applyFont="1" applyFill="1" applyBorder="1" applyAlignment="1">
      <alignment horizontal="center" vertical="center" wrapText="1"/>
    </xf>
    <xf numFmtId="0" fontId="61" fillId="24" borderId="14" xfId="2" applyFont="1" applyFill="1" applyBorder="1" applyAlignment="1">
      <alignment horizontal="center" vertical="center" wrapText="1"/>
    </xf>
    <xf numFmtId="0" fontId="61" fillId="24" borderId="5" xfId="2" applyFont="1" applyFill="1" applyBorder="1" applyAlignment="1">
      <alignment horizontal="center" vertical="center" wrapText="1"/>
    </xf>
    <xf numFmtId="0" fontId="61" fillId="24" borderId="6" xfId="2" applyFont="1" applyFill="1" applyBorder="1" applyAlignment="1">
      <alignment horizontal="center" vertical="center" wrapText="1"/>
    </xf>
    <xf numFmtId="0" fontId="61" fillId="24" borderId="7" xfId="2" applyFont="1" applyFill="1" applyBorder="1" applyAlignment="1">
      <alignment horizontal="center" vertical="center" wrapText="1"/>
    </xf>
    <xf numFmtId="0" fontId="61" fillId="24" borderId="8" xfId="2" applyFont="1" applyFill="1" applyBorder="1" applyAlignment="1">
      <alignment horizontal="center" vertical="center" wrapText="1"/>
    </xf>
    <xf numFmtId="0" fontId="61" fillId="24" borderId="27" xfId="2" applyFont="1" applyFill="1" applyBorder="1" applyAlignment="1">
      <alignment horizontal="center" vertical="center" wrapText="1"/>
    </xf>
    <xf numFmtId="0" fontId="61" fillId="24" borderId="9" xfId="2" applyFont="1" applyFill="1" applyBorder="1" applyAlignment="1">
      <alignment horizontal="center" vertical="center" wrapText="1"/>
    </xf>
    <xf numFmtId="0" fontId="61" fillId="24" borderId="16" xfId="2" applyFont="1" applyFill="1" applyBorder="1" applyAlignment="1">
      <alignment horizontal="center" vertical="center" wrapText="1"/>
    </xf>
    <xf numFmtId="0" fontId="61" fillId="24" borderId="10" xfId="2" applyFont="1" applyFill="1" applyBorder="1" applyAlignment="1">
      <alignment horizontal="center" vertical="center" wrapText="1"/>
    </xf>
    <xf numFmtId="0" fontId="61" fillId="24" borderId="11" xfId="2" applyFont="1" applyFill="1" applyBorder="1" applyAlignment="1">
      <alignment horizontal="center" vertical="center" wrapText="1"/>
    </xf>
    <xf numFmtId="0" fontId="61" fillId="24" borderId="12" xfId="2" applyFont="1" applyFill="1" applyBorder="1" applyAlignment="1">
      <alignment horizontal="center" vertical="center" wrapText="1"/>
    </xf>
    <xf numFmtId="0" fontId="61" fillId="24" borderId="13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topLeftCell="A7" workbookViewId="0">
      <selection activeCell="A2" sqref="A2:AC44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58" t="s">
        <v>165</v>
      </c>
      <c r="B2" s="58" t="s">
        <v>171</v>
      </c>
      <c r="C2" s="58" t="s">
        <v>77</v>
      </c>
      <c r="D2" s="58" t="s">
        <v>78</v>
      </c>
      <c r="E2" s="58" t="s">
        <v>79</v>
      </c>
      <c r="F2" s="58" t="s">
        <v>80</v>
      </c>
      <c r="G2" s="58" t="s">
        <v>81</v>
      </c>
      <c r="H2" s="58" t="s">
        <v>82</v>
      </c>
      <c r="I2" s="58" t="s">
        <v>83</v>
      </c>
      <c r="J2" s="58" t="s">
        <v>84</v>
      </c>
      <c r="K2" s="58" t="s">
        <v>85</v>
      </c>
      <c r="L2" s="58" t="s">
        <v>86</v>
      </c>
      <c r="M2" s="58" t="s">
        <v>87</v>
      </c>
      <c r="N2" s="58" t="s">
        <v>88</v>
      </c>
      <c r="O2" s="58">
        <v>23492</v>
      </c>
      <c r="P2" s="58">
        <v>310760.25</v>
      </c>
      <c r="Q2" s="58">
        <v>178.95</v>
      </c>
      <c r="R2" s="58">
        <v>334073.3</v>
      </c>
      <c r="S2" s="58">
        <v>334073.3</v>
      </c>
      <c r="T2" s="58">
        <v>0</v>
      </c>
      <c r="U2" s="58">
        <v>43087.27</v>
      </c>
      <c r="V2" s="58">
        <v>28787.27</v>
      </c>
      <c r="W2" s="58">
        <v>28787.27</v>
      </c>
      <c r="X2" s="58">
        <v>0</v>
      </c>
      <c r="Y2" s="58">
        <v>0</v>
      </c>
      <c r="Z2" s="58">
        <v>12.8975497293558</v>
      </c>
      <c r="AA2" s="58">
        <v>8.6170520062513205</v>
      </c>
      <c r="AB2" s="58">
        <v>8.6170520062513205</v>
      </c>
      <c r="AC2" s="58" t="s">
        <v>172</v>
      </c>
    </row>
    <row r="3" spans="1:29">
      <c r="A3" s="58" t="s">
        <v>165</v>
      </c>
      <c r="B3" s="58" t="s">
        <v>171</v>
      </c>
      <c r="C3" s="58" t="s">
        <v>77</v>
      </c>
      <c r="D3" s="58" t="s">
        <v>78</v>
      </c>
      <c r="E3" s="58" t="s">
        <v>79</v>
      </c>
      <c r="F3" s="58" t="s">
        <v>80</v>
      </c>
      <c r="G3" s="58" t="s">
        <v>81</v>
      </c>
      <c r="H3" s="58" t="s">
        <v>82</v>
      </c>
      <c r="I3" s="58" t="s">
        <v>83</v>
      </c>
      <c r="J3" s="58" t="s">
        <v>84</v>
      </c>
      <c r="K3" s="58" t="s">
        <v>85</v>
      </c>
      <c r="L3" s="58" t="s">
        <v>86</v>
      </c>
      <c r="M3" s="58" t="s">
        <v>89</v>
      </c>
      <c r="N3" s="58" t="s">
        <v>90</v>
      </c>
      <c r="O3" s="58">
        <v>8</v>
      </c>
      <c r="P3" s="58">
        <v>643457.25</v>
      </c>
      <c r="Q3" s="58">
        <v>25023.87</v>
      </c>
      <c r="R3" s="58">
        <v>618441.38</v>
      </c>
      <c r="S3" s="58">
        <v>618441.38</v>
      </c>
      <c r="T3" s="58">
        <v>0</v>
      </c>
      <c r="U3" s="58">
        <v>188928.89</v>
      </c>
      <c r="V3" s="58">
        <v>159829.39000000001</v>
      </c>
      <c r="W3" s="58">
        <v>80844.14</v>
      </c>
      <c r="X3" s="58">
        <v>0</v>
      </c>
      <c r="Y3" s="58">
        <v>0</v>
      </c>
      <c r="Z3" s="58">
        <v>30.549199343679099</v>
      </c>
      <c r="AA3" s="58">
        <v>25.8439029419409</v>
      </c>
      <c r="AB3" s="58">
        <v>13.072239765068799</v>
      </c>
      <c r="AC3" s="58" t="s">
        <v>172</v>
      </c>
    </row>
    <row r="4" spans="1:29">
      <c r="A4" s="58" t="s">
        <v>165</v>
      </c>
      <c r="B4" s="58" t="s">
        <v>171</v>
      </c>
      <c r="C4" s="58" t="s">
        <v>77</v>
      </c>
      <c r="D4" s="58" t="s">
        <v>78</v>
      </c>
      <c r="E4" s="58" t="s">
        <v>79</v>
      </c>
      <c r="F4" s="58" t="s">
        <v>80</v>
      </c>
      <c r="G4" s="58" t="s">
        <v>81</v>
      </c>
      <c r="H4" s="58" t="s">
        <v>82</v>
      </c>
      <c r="I4" s="58" t="s">
        <v>83</v>
      </c>
      <c r="J4" s="58" t="s">
        <v>84</v>
      </c>
      <c r="K4" s="58" t="s">
        <v>85</v>
      </c>
      <c r="L4" s="58" t="s">
        <v>91</v>
      </c>
      <c r="M4" s="58" t="s">
        <v>87</v>
      </c>
      <c r="N4" s="58" t="s">
        <v>88</v>
      </c>
      <c r="O4" s="58">
        <v>501</v>
      </c>
      <c r="P4" s="58">
        <v>28062.799999999999</v>
      </c>
      <c r="Q4" s="58">
        <v>0</v>
      </c>
      <c r="R4" s="58">
        <v>28563.8</v>
      </c>
      <c r="S4" s="58">
        <v>28563.8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 t="s">
        <v>172</v>
      </c>
    </row>
    <row r="5" spans="1:29">
      <c r="A5" s="58" t="s">
        <v>165</v>
      </c>
      <c r="B5" s="58" t="s">
        <v>171</v>
      </c>
      <c r="C5" s="58" t="s">
        <v>77</v>
      </c>
      <c r="D5" s="58" t="s">
        <v>78</v>
      </c>
      <c r="E5" s="58" t="s">
        <v>79</v>
      </c>
      <c r="F5" s="58" t="s">
        <v>80</v>
      </c>
      <c r="G5" s="58" t="s">
        <v>81</v>
      </c>
      <c r="H5" s="58" t="s">
        <v>82</v>
      </c>
      <c r="I5" s="58" t="s">
        <v>83</v>
      </c>
      <c r="J5" s="58" t="s">
        <v>84</v>
      </c>
      <c r="K5" s="58" t="s">
        <v>85</v>
      </c>
      <c r="L5" s="58" t="s">
        <v>91</v>
      </c>
      <c r="M5" s="58" t="s">
        <v>89</v>
      </c>
      <c r="N5" s="58" t="s">
        <v>90</v>
      </c>
      <c r="O5" s="58">
        <v>3</v>
      </c>
      <c r="P5" s="58">
        <v>205859.41</v>
      </c>
      <c r="Q5" s="58">
        <v>0</v>
      </c>
      <c r="R5" s="58">
        <v>205862.41</v>
      </c>
      <c r="S5" s="58">
        <v>205862.41</v>
      </c>
      <c r="T5" s="58">
        <v>0</v>
      </c>
      <c r="U5" s="58">
        <v>41751.050000000003</v>
      </c>
      <c r="V5" s="58">
        <v>40785.25</v>
      </c>
      <c r="W5" s="58">
        <v>5878.6</v>
      </c>
      <c r="X5" s="58">
        <v>0</v>
      </c>
      <c r="Y5" s="58">
        <v>0</v>
      </c>
      <c r="Z5" s="58">
        <v>20.281045966575402</v>
      </c>
      <c r="AA5" s="58">
        <v>19.811897665047301</v>
      </c>
      <c r="AB5" s="58">
        <v>2.8555966094052798</v>
      </c>
      <c r="AC5" s="58" t="s">
        <v>172</v>
      </c>
    </row>
    <row r="6" spans="1:29">
      <c r="A6" s="58" t="s">
        <v>165</v>
      </c>
      <c r="B6" s="58" t="s">
        <v>171</v>
      </c>
      <c r="C6" s="58" t="s">
        <v>77</v>
      </c>
      <c r="D6" s="58" t="s">
        <v>78</v>
      </c>
      <c r="E6" s="58" t="s">
        <v>79</v>
      </c>
      <c r="F6" s="58" t="s">
        <v>80</v>
      </c>
      <c r="G6" s="58" t="s">
        <v>81</v>
      </c>
      <c r="H6" s="58" t="s">
        <v>92</v>
      </c>
      <c r="I6" s="58" t="s">
        <v>83</v>
      </c>
      <c r="J6" s="58" t="s">
        <v>93</v>
      </c>
      <c r="K6" s="58" t="s">
        <v>85</v>
      </c>
      <c r="L6" s="58" t="s">
        <v>94</v>
      </c>
      <c r="M6" s="58" t="s">
        <v>87</v>
      </c>
      <c r="N6" s="58" t="s">
        <v>88</v>
      </c>
      <c r="O6" s="58">
        <v>2300004</v>
      </c>
      <c r="P6" s="58">
        <v>0</v>
      </c>
      <c r="Q6" s="58">
        <v>2300004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 t="s">
        <v>172</v>
      </c>
    </row>
    <row r="7" spans="1:29">
      <c r="A7" s="58" t="s">
        <v>165</v>
      </c>
      <c r="B7" s="58" t="s">
        <v>171</v>
      </c>
      <c r="C7" s="58" t="s">
        <v>95</v>
      </c>
      <c r="D7" s="58" t="s">
        <v>96</v>
      </c>
      <c r="E7" s="58" t="s">
        <v>79</v>
      </c>
      <c r="F7" s="58" t="s">
        <v>97</v>
      </c>
      <c r="G7" s="58" t="s">
        <v>81</v>
      </c>
      <c r="H7" s="58" t="s">
        <v>98</v>
      </c>
      <c r="I7" s="58" t="s">
        <v>83</v>
      </c>
      <c r="J7" s="58" t="s">
        <v>99</v>
      </c>
      <c r="K7" s="58" t="s">
        <v>85</v>
      </c>
      <c r="L7" s="58" t="s">
        <v>94</v>
      </c>
      <c r="M7" s="58" t="s">
        <v>87</v>
      </c>
      <c r="N7" s="58" t="s">
        <v>88</v>
      </c>
      <c r="O7" s="58">
        <v>66142046.530000001</v>
      </c>
      <c r="P7" s="58">
        <v>111222520.69</v>
      </c>
      <c r="Q7" s="58">
        <v>9640841.5099999998</v>
      </c>
      <c r="R7" s="58">
        <v>167723725.71000001</v>
      </c>
      <c r="S7" s="58">
        <v>169609816.09999999</v>
      </c>
      <c r="T7" s="58">
        <v>1886090.39</v>
      </c>
      <c r="U7" s="58">
        <v>141449482.5</v>
      </c>
      <c r="V7" s="58">
        <v>141449482.5</v>
      </c>
      <c r="W7" s="58">
        <v>141449482.5</v>
      </c>
      <c r="X7" s="58">
        <v>0</v>
      </c>
      <c r="Y7" s="58">
        <v>0</v>
      </c>
      <c r="Z7" s="58">
        <v>83.396990665093895</v>
      </c>
      <c r="AA7" s="58">
        <v>83.396990665093895</v>
      </c>
      <c r="AB7" s="58">
        <v>83.396990665093895</v>
      </c>
      <c r="AC7" s="58" t="s">
        <v>172</v>
      </c>
    </row>
    <row r="8" spans="1:29">
      <c r="A8" s="58" t="s">
        <v>165</v>
      </c>
      <c r="B8" s="58" t="s">
        <v>171</v>
      </c>
      <c r="C8" s="58" t="s">
        <v>95</v>
      </c>
      <c r="D8" s="58" t="s">
        <v>96</v>
      </c>
      <c r="E8" s="58" t="s">
        <v>79</v>
      </c>
      <c r="F8" s="58" t="s">
        <v>97</v>
      </c>
      <c r="G8" s="58" t="s">
        <v>81</v>
      </c>
      <c r="H8" s="58" t="s">
        <v>100</v>
      </c>
      <c r="I8" s="58" t="s">
        <v>83</v>
      </c>
      <c r="J8" s="58" t="s">
        <v>101</v>
      </c>
      <c r="K8" s="58" t="s">
        <v>85</v>
      </c>
      <c r="L8" s="58" t="s">
        <v>86</v>
      </c>
      <c r="M8" s="58" t="s">
        <v>87</v>
      </c>
      <c r="N8" s="58" t="s">
        <v>88</v>
      </c>
      <c r="O8" s="58">
        <v>5472593.7000000002</v>
      </c>
      <c r="P8" s="58">
        <v>26773380.09</v>
      </c>
      <c r="Q8" s="58">
        <v>4143713.46</v>
      </c>
      <c r="R8" s="58">
        <v>28102260.329999998</v>
      </c>
      <c r="S8" s="58">
        <v>28102260.329999998</v>
      </c>
      <c r="T8" s="58">
        <v>0</v>
      </c>
      <c r="U8" s="58">
        <v>26005010.440000001</v>
      </c>
      <c r="V8" s="58">
        <v>26005010.440000001</v>
      </c>
      <c r="W8" s="58">
        <v>25995316.600000001</v>
      </c>
      <c r="X8" s="58">
        <v>0</v>
      </c>
      <c r="Y8" s="58">
        <v>0</v>
      </c>
      <c r="Z8" s="58">
        <v>92.537077568236995</v>
      </c>
      <c r="AA8" s="58">
        <v>92.537077568236995</v>
      </c>
      <c r="AB8" s="58">
        <v>92.502582691717606</v>
      </c>
      <c r="AC8" s="58" t="s">
        <v>172</v>
      </c>
    </row>
    <row r="9" spans="1:29">
      <c r="A9" s="58" t="s">
        <v>165</v>
      </c>
      <c r="B9" s="58" t="s">
        <v>171</v>
      </c>
      <c r="C9" s="58" t="s">
        <v>95</v>
      </c>
      <c r="D9" s="58" t="s">
        <v>96</v>
      </c>
      <c r="E9" s="58" t="s">
        <v>79</v>
      </c>
      <c r="F9" s="58" t="s">
        <v>97</v>
      </c>
      <c r="G9" s="58" t="s">
        <v>81</v>
      </c>
      <c r="H9" s="58" t="s">
        <v>100</v>
      </c>
      <c r="I9" s="58" t="s">
        <v>83</v>
      </c>
      <c r="J9" s="58" t="s">
        <v>101</v>
      </c>
      <c r="K9" s="58" t="s">
        <v>85</v>
      </c>
      <c r="L9" s="58" t="s">
        <v>91</v>
      </c>
      <c r="M9" s="58" t="s">
        <v>87</v>
      </c>
      <c r="N9" s="58" t="s">
        <v>88</v>
      </c>
      <c r="O9" s="58">
        <v>55880</v>
      </c>
      <c r="P9" s="58">
        <v>0</v>
      </c>
      <c r="Q9" s="58">
        <v>55880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 t="s">
        <v>172</v>
      </c>
    </row>
    <row r="10" spans="1:29">
      <c r="A10" s="58" t="s">
        <v>165</v>
      </c>
      <c r="B10" s="58" t="s">
        <v>171</v>
      </c>
      <c r="C10" s="58" t="s">
        <v>95</v>
      </c>
      <c r="D10" s="58" t="s">
        <v>96</v>
      </c>
      <c r="E10" s="58" t="s">
        <v>79</v>
      </c>
      <c r="F10" s="58" t="s">
        <v>102</v>
      </c>
      <c r="G10" s="58" t="s">
        <v>81</v>
      </c>
      <c r="H10" s="58" t="s">
        <v>103</v>
      </c>
      <c r="I10" s="58" t="s">
        <v>83</v>
      </c>
      <c r="J10" s="58" t="s">
        <v>104</v>
      </c>
      <c r="K10" s="58" t="s">
        <v>85</v>
      </c>
      <c r="L10" s="58" t="s">
        <v>86</v>
      </c>
      <c r="M10" s="58" t="s">
        <v>87</v>
      </c>
      <c r="N10" s="58" t="s">
        <v>88</v>
      </c>
      <c r="O10" s="58">
        <v>130068.75</v>
      </c>
      <c r="P10" s="58">
        <v>0</v>
      </c>
      <c r="Q10" s="58">
        <v>130068.75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 t="s">
        <v>172</v>
      </c>
    </row>
    <row r="11" spans="1:29">
      <c r="A11" s="58" t="s">
        <v>165</v>
      </c>
      <c r="B11" s="58" t="s">
        <v>171</v>
      </c>
      <c r="C11" s="58" t="s">
        <v>95</v>
      </c>
      <c r="D11" s="58" t="s">
        <v>96</v>
      </c>
      <c r="E11" s="58" t="s">
        <v>79</v>
      </c>
      <c r="F11" s="58" t="s">
        <v>102</v>
      </c>
      <c r="G11" s="58" t="s">
        <v>81</v>
      </c>
      <c r="H11" s="58" t="s">
        <v>103</v>
      </c>
      <c r="I11" s="58" t="s">
        <v>83</v>
      </c>
      <c r="J11" s="58" t="s">
        <v>104</v>
      </c>
      <c r="K11" s="58" t="s">
        <v>85</v>
      </c>
      <c r="L11" s="58" t="s">
        <v>91</v>
      </c>
      <c r="M11" s="58" t="s">
        <v>87</v>
      </c>
      <c r="N11" s="58" t="s">
        <v>88</v>
      </c>
      <c r="O11" s="58">
        <v>220000</v>
      </c>
      <c r="P11" s="58">
        <v>0</v>
      </c>
      <c r="Q11" s="58">
        <v>220000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 t="s">
        <v>172</v>
      </c>
    </row>
    <row r="12" spans="1:29">
      <c r="A12" s="58" t="s">
        <v>165</v>
      </c>
      <c r="B12" s="58" t="s">
        <v>171</v>
      </c>
      <c r="C12" s="58" t="s">
        <v>95</v>
      </c>
      <c r="D12" s="58" t="s">
        <v>96</v>
      </c>
      <c r="E12" s="58" t="s">
        <v>105</v>
      </c>
      <c r="F12" s="58" t="s">
        <v>106</v>
      </c>
      <c r="G12" s="58" t="s">
        <v>81</v>
      </c>
      <c r="H12" s="58" t="s">
        <v>107</v>
      </c>
      <c r="I12" s="58" t="s">
        <v>83</v>
      </c>
      <c r="J12" s="58" t="s">
        <v>108</v>
      </c>
      <c r="K12" s="58" t="s">
        <v>85</v>
      </c>
      <c r="L12" s="58" t="s">
        <v>94</v>
      </c>
      <c r="M12" s="58" t="s">
        <v>87</v>
      </c>
      <c r="N12" s="58" t="s">
        <v>88</v>
      </c>
      <c r="O12" s="58">
        <v>19521161.579999998</v>
      </c>
      <c r="P12" s="58">
        <v>22009311.539999999</v>
      </c>
      <c r="Q12" s="58">
        <v>7029454.5599999996</v>
      </c>
      <c r="R12" s="58">
        <v>34501018.560000002</v>
      </c>
      <c r="S12" s="58">
        <v>34501018.560000002</v>
      </c>
      <c r="T12" s="58">
        <v>0</v>
      </c>
      <c r="U12" s="58">
        <v>29207672.32</v>
      </c>
      <c r="V12" s="58">
        <v>29207672.32</v>
      </c>
      <c r="W12" s="58">
        <v>29207672.32</v>
      </c>
      <c r="X12" s="58">
        <v>0</v>
      </c>
      <c r="Y12" s="58">
        <v>0</v>
      </c>
      <c r="Z12" s="58">
        <v>84.657420386605494</v>
      </c>
      <c r="AA12" s="58">
        <v>84.657420386605494</v>
      </c>
      <c r="AB12" s="58">
        <v>84.657420386605494</v>
      </c>
      <c r="AC12" s="58" t="s">
        <v>172</v>
      </c>
    </row>
    <row r="13" spans="1:29">
      <c r="A13" s="58" t="s">
        <v>165</v>
      </c>
      <c r="B13" s="58" t="s">
        <v>171</v>
      </c>
      <c r="C13" s="58" t="s">
        <v>109</v>
      </c>
      <c r="D13" s="58" t="s">
        <v>110</v>
      </c>
      <c r="E13" s="58" t="s">
        <v>79</v>
      </c>
      <c r="F13" s="58" t="s">
        <v>97</v>
      </c>
      <c r="G13" s="58" t="s">
        <v>81</v>
      </c>
      <c r="H13" s="58" t="s">
        <v>111</v>
      </c>
      <c r="I13" s="58" t="s">
        <v>83</v>
      </c>
      <c r="J13" s="58" t="s">
        <v>112</v>
      </c>
      <c r="K13" s="58" t="s">
        <v>85</v>
      </c>
      <c r="L13" s="58" t="s">
        <v>86</v>
      </c>
      <c r="M13" s="58" t="s">
        <v>87</v>
      </c>
      <c r="N13" s="58" t="s">
        <v>88</v>
      </c>
      <c r="O13" s="58">
        <v>138924.6</v>
      </c>
      <c r="P13" s="58">
        <v>0</v>
      </c>
      <c r="Q13" s="58">
        <v>138924.6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 t="s">
        <v>172</v>
      </c>
    </row>
    <row r="14" spans="1:29">
      <c r="A14" s="58" t="s">
        <v>165</v>
      </c>
      <c r="B14" s="58" t="s">
        <v>171</v>
      </c>
      <c r="C14" s="58" t="s">
        <v>113</v>
      </c>
      <c r="D14" s="58" t="s">
        <v>114</v>
      </c>
      <c r="E14" s="58" t="s">
        <v>79</v>
      </c>
      <c r="F14" s="58" t="s">
        <v>115</v>
      </c>
      <c r="G14" s="58" t="s">
        <v>81</v>
      </c>
      <c r="H14" s="58" t="s">
        <v>116</v>
      </c>
      <c r="I14" s="58" t="s">
        <v>83</v>
      </c>
      <c r="J14" s="58" t="s">
        <v>117</v>
      </c>
      <c r="K14" s="58" t="s">
        <v>85</v>
      </c>
      <c r="L14" s="58" t="s">
        <v>86</v>
      </c>
      <c r="M14" s="58" t="s">
        <v>87</v>
      </c>
      <c r="N14" s="58" t="s">
        <v>88</v>
      </c>
      <c r="O14" s="58">
        <v>147896</v>
      </c>
      <c r="P14" s="58">
        <v>0</v>
      </c>
      <c r="Q14" s="58">
        <v>141896</v>
      </c>
      <c r="R14" s="58">
        <v>6000</v>
      </c>
      <c r="S14" s="58">
        <v>6000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 t="s">
        <v>172</v>
      </c>
    </row>
    <row r="15" spans="1:29">
      <c r="A15" s="58" t="s">
        <v>165</v>
      </c>
      <c r="B15" s="58" t="s">
        <v>171</v>
      </c>
      <c r="C15" s="58" t="s">
        <v>118</v>
      </c>
      <c r="D15" s="58" t="s">
        <v>119</v>
      </c>
      <c r="E15" s="58" t="s">
        <v>79</v>
      </c>
      <c r="F15" s="58" t="s">
        <v>120</v>
      </c>
      <c r="G15" s="58" t="s">
        <v>81</v>
      </c>
      <c r="H15" s="58" t="s">
        <v>121</v>
      </c>
      <c r="I15" s="58" t="s">
        <v>83</v>
      </c>
      <c r="J15" s="58" t="s">
        <v>122</v>
      </c>
      <c r="K15" s="58" t="s">
        <v>85</v>
      </c>
      <c r="L15" s="58" t="s">
        <v>86</v>
      </c>
      <c r="M15" s="58" t="s">
        <v>87</v>
      </c>
      <c r="N15" s="58" t="s">
        <v>88</v>
      </c>
      <c r="O15" s="58">
        <v>914528.24</v>
      </c>
      <c r="P15" s="58">
        <v>119034.4</v>
      </c>
      <c r="Q15" s="58">
        <v>940403.64</v>
      </c>
      <c r="R15" s="58">
        <v>93159</v>
      </c>
      <c r="S15" s="58">
        <v>93159</v>
      </c>
      <c r="T15" s="58">
        <v>0</v>
      </c>
      <c r="U15" s="58">
        <v>71045.149999999994</v>
      </c>
      <c r="V15" s="58">
        <v>71045.149999999994</v>
      </c>
      <c r="W15" s="58">
        <v>71045.149999999994</v>
      </c>
      <c r="X15" s="58">
        <v>0</v>
      </c>
      <c r="Y15" s="58">
        <v>0</v>
      </c>
      <c r="Z15" s="58">
        <v>76.262250560869106</v>
      </c>
      <c r="AA15" s="58">
        <v>76.262250560869106</v>
      </c>
      <c r="AB15" s="58">
        <v>76.262250560869106</v>
      </c>
      <c r="AC15" s="58" t="s">
        <v>172</v>
      </c>
    </row>
    <row r="16" spans="1:29">
      <c r="A16" s="58" t="s">
        <v>165</v>
      </c>
      <c r="B16" s="58" t="s">
        <v>171</v>
      </c>
      <c r="C16" s="58" t="s">
        <v>118</v>
      </c>
      <c r="D16" s="58" t="s">
        <v>119</v>
      </c>
      <c r="E16" s="58" t="s">
        <v>79</v>
      </c>
      <c r="F16" s="58" t="s">
        <v>120</v>
      </c>
      <c r="G16" s="58" t="s">
        <v>81</v>
      </c>
      <c r="H16" s="58" t="s">
        <v>121</v>
      </c>
      <c r="I16" s="58" t="s">
        <v>83</v>
      </c>
      <c r="J16" s="58" t="s">
        <v>122</v>
      </c>
      <c r="K16" s="58" t="s">
        <v>85</v>
      </c>
      <c r="L16" s="58" t="s">
        <v>86</v>
      </c>
      <c r="M16" s="58" t="s">
        <v>89</v>
      </c>
      <c r="N16" s="58" t="s">
        <v>90</v>
      </c>
      <c r="O16" s="58">
        <v>0</v>
      </c>
      <c r="P16" s="58">
        <v>81309.13</v>
      </c>
      <c r="Q16" s="58">
        <v>81309.13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 t="s">
        <v>172</v>
      </c>
    </row>
    <row r="17" spans="1:29">
      <c r="A17" s="58" t="s">
        <v>165</v>
      </c>
      <c r="B17" s="58" t="s">
        <v>171</v>
      </c>
      <c r="C17" s="58" t="s">
        <v>118</v>
      </c>
      <c r="D17" s="58" t="s">
        <v>119</v>
      </c>
      <c r="E17" s="58" t="s">
        <v>79</v>
      </c>
      <c r="F17" s="58" t="s">
        <v>120</v>
      </c>
      <c r="G17" s="58" t="s">
        <v>81</v>
      </c>
      <c r="H17" s="58" t="s">
        <v>121</v>
      </c>
      <c r="I17" s="58" t="s">
        <v>83</v>
      </c>
      <c r="J17" s="58" t="s">
        <v>122</v>
      </c>
      <c r="K17" s="58" t="s">
        <v>85</v>
      </c>
      <c r="L17" s="58" t="s">
        <v>91</v>
      </c>
      <c r="M17" s="58" t="s">
        <v>87</v>
      </c>
      <c r="N17" s="58" t="s">
        <v>88</v>
      </c>
      <c r="O17" s="58">
        <v>450005</v>
      </c>
      <c r="P17" s="58">
        <v>78916.740000000005</v>
      </c>
      <c r="Q17" s="58">
        <v>528459.37</v>
      </c>
      <c r="R17" s="58">
        <v>462.37</v>
      </c>
      <c r="S17" s="58">
        <v>462.37</v>
      </c>
      <c r="T17" s="58">
        <v>0</v>
      </c>
      <c r="U17" s="58">
        <v>349.57</v>
      </c>
      <c r="V17" s="58">
        <v>349.57</v>
      </c>
      <c r="W17" s="58">
        <v>349.57</v>
      </c>
      <c r="X17" s="58">
        <v>0</v>
      </c>
      <c r="Y17" s="58">
        <v>0</v>
      </c>
      <c r="Z17" s="58">
        <v>75.603953543698793</v>
      </c>
      <c r="AA17" s="58">
        <v>75.603953543698793</v>
      </c>
      <c r="AB17" s="58">
        <v>75.603953543698793</v>
      </c>
      <c r="AC17" s="58" t="s">
        <v>172</v>
      </c>
    </row>
    <row r="18" spans="1:29">
      <c r="A18" s="58" t="s">
        <v>165</v>
      </c>
      <c r="B18" s="58" t="s">
        <v>171</v>
      </c>
      <c r="C18" s="58" t="s">
        <v>118</v>
      </c>
      <c r="D18" s="58" t="s">
        <v>119</v>
      </c>
      <c r="E18" s="58" t="s">
        <v>79</v>
      </c>
      <c r="F18" s="58" t="s">
        <v>120</v>
      </c>
      <c r="G18" s="58" t="s">
        <v>81</v>
      </c>
      <c r="H18" s="58" t="s">
        <v>121</v>
      </c>
      <c r="I18" s="58" t="s">
        <v>83</v>
      </c>
      <c r="J18" s="58" t="s">
        <v>122</v>
      </c>
      <c r="K18" s="58" t="s">
        <v>85</v>
      </c>
      <c r="L18" s="58" t="s">
        <v>91</v>
      </c>
      <c r="M18" s="58" t="s">
        <v>89</v>
      </c>
      <c r="N18" s="58" t="s">
        <v>90</v>
      </c>
      <c r="O18" s="58">
        <v>0</v>
      </c>
      <c r="P18" s="58">
        <v>100810.08</v>
      </c>
      <c r="Q18" s="58">
        <v>32962.199999999997</v>
      </c>
      <c r="R18" s="58">
        <v>67847.88</v>
      </c>
      <c r="S18" s="58">
        <v>67847.88</v>
      </c>
      <c r="T18" s="58">
        <v>0</v>
      </c>
      <c r="U18" s="58">
        <v>51742.879999999997</v>
      </c>
      <c r="V18" s="58">
        <v>51742.879999999997</v>
      </c>
      <c r="W18" s="58">
        <v>51742.879999999997</v>
      </c>
      <c r="X18" s="58">
        <v>0</v>
      </c>
      <c r="Y18" s="58">
        <v>0</v>
      </c>
      <c r="Z18" s="58">
        <v>76.263075574358396</v>
      </c>
      <c r="AA18" s="58">
        <v>76.263075574358396</v>
      </c>
      <c r="AB18" s="58">
        <v>76.263075574358396</v>
      </c>
      <c r="AC18" s="58" t="s">
        <v>172</v>
      </c>
    </row>
    <row r="19" spans="1:29">
      <c r="A19" s="58" t="s">
        <v>165</v>
      </c>
      <c r="B19" s="58" t="s">
        <v>171</v>
      </c>
      <c r="C19" s="58" t="s">
        <v>123</v>
      </c>
      <c r="D19" s="58" t="s">
        <v>124</v>
      </c>
      <c r="E19" s="58" t="s">
        <v>79</v>
      </c>
      <c r="F19" s="58" t="s">
        <v>97</v>
      </c>
      <c r="G19" s="58" t="s">
        <v>81</v>
      </c>
      <c r="H19" s="58" t="s">
        <v>125</v>
      </c>
      <c r="I19" s="58" t="s">
        <v>83</v>
      </c>
      <c r="J19" s="58" t="s">
        <v>126</v>
      </c>
      <c r="K19" s="58" t="s">
        <v>85</v>
      </c>
      <c r="L19" s="58" t="s">
        <v>86</v>
      </c>
      <c r="M19" s="58" t="s">
        <v>87</v>
      </c>
      <c r="N19" s="58" t="s">
        <v>88</v>
      </c>
      <c r="O19" s="58">
        <v>1</v>
      </c>
      <c r="P19" s="58">
        <v>0</v>
      </c>
      <c r="Q19" s="58">
        <v>0</v>
      </c>
      <c r="R19" s="58">
        <v>1</v>
      </c>
      <c r="S19" s="58">
        <v>1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 t="s">
        <v>172</v>
      </c>
    </row>
    <row r="20" spans="1:29">
      <c r="A20" s="58" t="s">
        <v>165</v>
      </c>
      <c r="B20" s="58" t="s">
        <v>171</v>
      </c>
      <c r="C20" s="58" t="s">
        <v>123</v>
      </c>
      <c r="D20" s="58" t="s">
        <v>124</v>
      </c>
      <c r="E20" s="58" t="s">
        <v>79</v>
      </c>
      <c r="F20" s="58" t="s">
        <v>97</v>
      </c>
      <c r="G20" s="58" t="s">
        <v>81</v>
      </c>
      <c r="H20" s="58" t="s">
        <v>125</v>
      </c>
      <c r="I20" s="58" t="s">
        <v>83</v>
      </c>
      <c r="J20" s="58" t="s">
        <v>126</v>
      </c>
      <c r="K20" s="58" t="s">
        <v>85</v>
      </c>
      <c r="L20" s="58" t="s">
        <v>91</v>
      </c>
      <c r="M20" s="58" t="s">
        <v>87</v>
      </c>
      <c r="N20" s="58" t="s">
        <v>88</v>
      </c>
      <c r="O20" s="58">
        <v>1020001</v>
      </c>
      <c r="P20" s="58">
        <v>3000000</v>
      </c>
      <c r="Q20" s="58">
        <v>1020000</v>
      </c>
      <c r="R20" s="58">
        <v>3000001</v>
      </c>
      <c r="S20" s="58">
        <v>12300001</v>
      </c>
      <c r="T20" s="58">
        <v>9300000</v>
      </c>
      <c r="U20" s="58">
        <v>5997184.6200000001</v>
      </c>
      <c r="V20" s="58">
        <v>5997184.6200000001</v>
      </c>
      <c r="W20" s="58">
        <v>5990401.04</v>
      </c>
      <c r="X20" s="58">
        <v>0</v>
      </c>
      <c r="Y20" s="58">
        <v>0</v>
      </c>
      <c r="Z20" s="58">
        <v>48.757594572553302</v>
      </c>
      <c r="AA20" s="58">
        <v>48.757594572553302</v>
      </c>
      <c r="AB20" s="58">
        <v>48.702443520126501</v>
      </c>
      <c r="AC20" s="58" t="s">
        <v>172</v>
      </c>
    </row>
    <row r="21" spans="1:29">
      <c r="A21" s="58" t="s">
        <v>165</v>
      </c>
      <c r="B21" s="58" t="s">
        <v>171</v>
      </c>
      <c r="C21" s="58" t="s">
        <v>123</v>
      </c>
      <c r="D21" s="58" t="s">
        <v>124</v>
      </c>
      <c r="E21" s="58" t="s">
        <v>79</v>
      </c>
      <c r="F21" s="58" t="s">
        <v>97</v>
      </c>
      <c r="G21" s="58" t="s">
        <v>81</v>
      </c>
      <c r="H21" s="58" t="s">
        <v>129</v>
      </c>
      <c r="I21" s="58" t="s">
        <v>83</v>
      </c>
      <c r="J21" s="58" t="s">
        <v>130</v>
      </c>
      <c r="K21" s="58" t="s">
        <v>85</v>
      </c>
      <c r="L21" s="58" t="s">
        <v>86</v>
      </c>
      <c r="M21" s="58" t="s">
        <v>87</v>
      </c>
      <c r="N21" s="58" t="s">
        <v>88</v>
      </c>
      <c r="O21" s="58">
        <v>10425199.59</v>
      </c>
      <c r="P21" s="58">
        <v>558168.41</v>
      </c>
      <c r="Q21" s="58">
        <v>9403976.0199999996</v>
      </c>
      <c r="R21" s="58">
        <v>1579391.98</v>
      </c>
      <c r="S21" s="58">
        <v>1579391.98</v>
      </c>
      <c r="T21" s="58">
        <v>0</v>
      </c>
      <c r="U21" s="58">
        <v>1095334.1200000001</v>
      </c>
      <c r="V21" s="58">
        <v>1023388.86</v>
      </c>
      <c r="W21" s="58">
        <v>1020408.86</v>
      </c>
      <c r="X21" s="58">
        <v>0</v>
      </c>
      <c r="Y21" s="58">
        <v>0</v>
      </c>
      <c r="Z21" s="58">
        <v>69.351632392105699</v>
      </c>
      <c r="AA21" s="58">
        <v>64.796381959594299</v>
      </c>
      <c r="AB21" s="58">
        <v>64.607701756216301</v>
      </c>
      <c r="AC21" s="58" t="s">
        <v>172</v>
      </c>
    </row>
    <row r="22" spans="1:29">
      <c r="A22" s="58" t="s">
        <v>165</v>
      </c>
      <c r="B22" s="58" t="s">
        <v>171</v>
      </c>
      <c r="C22" s="58" t="s">
        <v>123</v>
      </c>
      <c r="D22" s="58" t="s">
        <v>124</v>
      </c>
      <c r="E22" s="58" t="s">
        <v>79</v>
      </c>
      <c r="F22" s="58" t="s">
        <v>97</v>
      </c>
      <c r="G22" s="58" t="s">
        <v>81</v>
      </c>
      <c r="H22" s="58" t="s">
        <v>129</v>
      </c>
      <c r="I22" s="58" t="s">
        <v>83</v>
      </c>
      <c r="J22" s="58" t="s">
        <v>130</v>
      </c>
      <c r="K22" s="58" t="s">
        <v>85</v>
      </c>
      <c r="L22" s="58" t="s">
        <v>86</v>
      </c>
      <c r="M22" s="58" t="s">
        <v>89</v>
      </c>
      <c r="N22" s="58" t="s">
        <v>90</v>
      </c>
      <c r="O22" s="58">
        <v>2</v>
      </c>
      <c r="P22" s="58">
        <v>0</v>
      </c>
      <c r="Q22" s="58">
        <v>0</v>
      </c>
      <c r="R22" s="58">
        <v>2</v>
      </c>
      <c r="S22" s="58">
        <v>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 t="s">
        <v>172</v>
      </c>
    </row>
    <row r="23" spans="1:29">
      <c r="A23" s="58" t="s">
        <v>165</v>
      </c>
      <c r="B23" s="58" t="s">
        <v>171</v>
      </c>
      <c r="C23" s="58" t="s">
        <v>123</v>
      </c>
      <c r="D23" s="58" t="s">
        <v>124</v>
      </c>
      <c r="E23" s="58" t="s">
        <v>79</v>
      </c>
      <c r="F23" s="58" t="s">
        <v>97</v>
      </c>
      <c r="G23" s="58" t="s">
        <v>81</v>
      </c>
      <c r="H23" s="58" t="s">
        <v>129</v>
      </c>
      <c r="I23" s="58" t="s">
        <v>83</v>
      </c>
      <c r="J23" s="58" t="s">
        <v>130</v>
      </c>
      <c r="K23" s="58" t="s">
        <v>85</v>
      </c>
      <c r="L23" s="58" t="s">
        <v>91</v>
      </c>
      <c r="M23" s="58" t="s">
        <v>87</v>
      </c>
      <c r="N23" s="58" t="s">
        <v>88</v>
      </c>
      <c r="O23" s="58">
        <v>1145000</v>
      </c>
      <c r="P23" s="58">
        <v>0</v>
      </c>
      <c r="Q23" s="58">
        <v>1134496.53</v>
      </c>
      <c r="R23" s="58">
        <v>10503.47</v>
      </c>
      <c r="S23" s="58">
        <v>10503.47</v>
      </c>
      <c r="T23" s="58">
        <v>0</v>
      </c>
      <c r="U23" s="58">
        <v>3875.2</v>
      </c>
      <c r="V23" s="58">
        <v>3021.2</v>
      </c>
      <c r="W23" s="58">
        <v>3021.2</v>
      </c>
      <c r="X23" s="58">
        <v>0</v>
      </c>
      <c r="Y23" s="58">
        <v>0</v>
      </c>
      <c r="Z23" s="58">
        <v>36.894473921475502</v>
      </c>
      <c r="AA23" s="58">
        <v>28.763827573173401</v>
      </c>
      <c r="AB23" s="58">
        <v>28.763827573173401</v>
      </c>
      <c r="AC23" s="58" t="s">
        <v>172</v>
      </c>
    </row>
    <row r="24" spans="1:29">
      <c r="A24" s="58" t="s">
        <v>165</v>
      </c>
      <c r="B24" s="58" t="s">
        <v>171</v>
      </c>
      <c r="C24" s="58" t="s">
        <v>123</v>
      </c>
      <c r="D24" s="58" t="s">
        <v>124</v>
      </c>
      <c r="E24" s="58" t="s">
        <v>79</v>
      </c>
      <c r="F24" s="58" t="s">
        <v>97</v>
      </c>
      <c r="G24" s="58" t="s">
        <v>81</v>
      </c>
      <c r="H24" s="58" t="s">
        <v>129</v>
      </c>
      <c r="I24" s="58" t="s">
        <v>83</v>
      </c>
      <c r="J24" s="58" t="s">
        <v>130</v>
      </c>
      <c r="K24" s="58" t="s">
        <v>85</v>
      </c>
      <c r="L24" s="58" t="s">
        <v>91</v>
      </c>
      <c r="M24" s="58" t="s">
        <v>89</v>
      </c>
      <c r="N24" s="58" t="s">
        <v>90</v>
      </c>
      <c r="O24" s="58">
        <v>1</v>
      </c>
      <c r="P24" s="58">
        <v>0</v>
      </c>
      <c r="Q24" s="58">
        <v>0</v>
      </c>
      <c r="R24" s="58">
        <v>1</v>
      </c>
      <c r="S24" s="58">
        <v>1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 t="s">
        <v>172</v>
      </c>
    </row>
    <row r="25" spans="1:29">
      <c r="A25" s="58" t="s">
        <v>165</v>
      </c>
      <c r="B25" s="58" t="s">
        <v>171</v>
      </c>
      <c r="C25" s="58" t="s">
        <v>131</v>
      </c>
      <c r="D25" s="58" t="s">
        <v>132</v>
      </c>
      <c r="E25" s="58" t="s">
        <v>79</v>
      </c>
      <c r="F25" s="58" t="s">
        <v>133</v>
      </c>
      <c r="G25" s="58" t="s">
        <v>81</v>
      </c>
      <c r="H25" s="58" t="s">
        <v>134</v>
      </c>
      <c r="I25" s="58" t="s">
        <v>83</v>
      </c>
      <c r="J25" s="58" t="s">
        <v>135</v>
      </c>
      <c r="K25" s="58" t="s">
        <v>85</v>
      </c>
      <c r="L25" s="58" t="s">
        <v>86</v>
      </c>
      <c r="M25" s="58" t="s">
        <v>87</v>
      </c>
      <c r="N25" s="58" t="s">
        <v>88</v>
      </c>
      <c r="O25" s="58">
        <v>245063.55</v>
      </c>
      <c r="P25" s="58">
        <v>99453.34</v>
      </c>
      <c r="Q25" s="58">
        <v>294785.21999999997</v>
      </c>
      <c r="R25" s="58">
        <v>49731.67</v>
      </c>
      <c r="S25" s="58">
        <v>49731.67</v>
      </c>
      <c r="T25" s="58">
        <v>0</v>
      </c>
      <c r="U25" s="58">
        <v>12000</v>
      </c>
      <c r="V25" s="58">
        <v>12000</v>
      </c>
      <c r="W25" s="58">
        <v>12000</v>
      </c>
      <c r="X25" s="58">
        <v>0</v>
      </c>
      <c r="Y25" s="58">
        <v>0</v>
      </c>
      <c r="Z25" s="58">
        <v>24.129493338952798</v>
      </c>
      <c r="AA25" s="58">
        <v>24.129493338952798</v>
      </c>
      <c r="AB25" s="58">
        <v>24.129493338952798</v>
      </c>
      <c r="AC25" s="58" t="s">
        <v>172</v>
      </c>
    </row>
    <row r="26" spans="1:29">
      <c r="A26" s="58" t="s">
        <v>165</v>
      </c>
      <c r="B26" s="58" t="s">
        <v>171</v>
      </c>
      <c r="C26" s="58" t="s">
        <v>131</v>
      </c>
      <c r="D26" s="58" t="s">
        <v>132</v>
      </c>
      <c r="E26" s="58" t="s">
        <v>79</v>
      </c>
      <c r="F26" s="58" t="s">
        <v>133</v>
      </c>
      <c r="G26" s="58" t="s">
        <v>81</v>
      </c>
      <c r="H26" s="58" t="s">
        <v>134</v>
      </c>
      <c r="I26" s="58" t="s">
        <v>83</v>
      </c>
      <c r="J26" s="58" t="s">
        <v>135</v>
      </c>
      <c r="K26" s="58" t="s">
        <v>85</v>
      </c>
      <c r="L26" s="58" t="s">
        <v>91</v>
      </c>
      <c r="M26" s="58" t="s">
        <v>87</v>
      </c>
      <c r="N26" s="58" t="s">
        <v>88</v>
      </c>
      <c r="O26" s="58">
        <v>145097.35999999999</v>
      </c>
      <c r="P26" s="58">
        <v>2435.48</v>
      </c>
      <c r="Q26" s="58">
        <v>146315.1</v>
      </c>
      <c r="R26" s="58">
        <v>1217.74</v>
      </c>
      <c r="S26" s="58">
        <v>1217.74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 t="s">
        <v>172</v>
      </c>
    </row>
    <row r="27" spans="1:29">
      <c r="A27" s="58" t="s">
        <v>165</v>
      </c>
      <c r="B27" s="58" t="s">
        <v>171</v>
      </c>
      <c r="C27" s="58" t="s">
        <v>131</v>
      </c>
      <c r="D27" s="58" t="s">
        <v>132</v>
      </c>
      <c r="E27" s="58" t="s">
        <v>79</v>
      </c>
      <c r="F27" s="58" t="s">
        <v>133</v>
      </c>
      <c r="G27" s="58" t="s">
        <v>81</v>
      </c>
      <c r="H27" s="58" t="s">
        <v>134</v>
      </c>
      <c r="I27" s="58" t="s">
        <v>83</v>
      </c>
      <c r="J27" s="58" t="s">
        <v>135</v>
      </c>
      <c r="K27" s="58" t="s">
        <v>85</v>
      </c>
      <c r="L27" s="58" t="s">
        <v>91</v>
      </c>
      <c r="M27" s="58" t="s">
        <v>89</v>
      </c>
      <c r="N27" s="58" t="s">
        <v>90</v>
      </c>
      <c r="O27" s="58">
        <v>2</v>
      </c>
      <c r="P27" s="58">
        <v>113390.08</v>
      </c>
      <c r="Q27" s="58">
        <v>0</v>
      </c>
      <c r="R27" s="58">
        <v>113392.08</v>
      </c>
      <c r="S27" s="58">
        <v>113392.08</v>
      </c>
      <c r="T27" s="58">
        <v>0</v>
      </c>
      <c r="U27" s="58">
        <v>97017.32</v>
      </c>
      <c r="V27" s="58">
        <v>63054.16</v>
      </c>
      <c r="W27" s="58">
        <v>63054.16</v>
      </c>
      <c r="X27" s="58">
        <v>0</v>
      </c>
      <c r="Y27" s="58">
        <v>0</v>
      </c>
      <c r="Z27" s="58">
        <v>85.559167800784707</v>
      </c>
      <c r="AA27" s="58">
        <v>55.607199374065601</v>
      </c>
      <c r="AB27" s="58">
        <v>55.607199374065601</v>
      </c>
      <c r="AC27" s="58" t="s">
        <v>172</v>
      </c>
    </row>
    <row r="28" spans="1:29">
      <c r="A28" s="58" t="s">
        <v>165</v>
      </c>
      <c r="B28" s="58" t="s">
        <v>171</v>
      </c>
      <c r="C28" s="58" t="s">
        <v>136</v>
      </c>
      <c r="D28" s="58" t="s">
        <v>137</v>
      </c>
      <c r="E28" s="58" t="s">
        <v>79</v>
      </c>
      <c r="F28" s="58" t="s">
        <v>97</v>
      </c>
      <c r="G28" s="58" t="s">
        <v>81</v>
      </c>
      <c r="H28" s="58" t="s">
        <v>138</v>
      </c>
      <c r="I28" s="58" t="s">
        <v>83</v>
      </c>
      <c r="J28" s="58" t="s">
        <v>139</v>
      </c>
      <c r="K28" s="58" t="s">
        <v>85</v>
      </c>
      <c r="L28" s="58" t="s">
        <v>86</v>
      </c>
      <c r="M28" s="58" t="s">
        <v>87</v>
      </c>
      <c r="N28" s="58" t="s">
        <v>88</v>
      </c>
      <c r="O28" s="58">
        <v>112873.71</v>
      </c>
      <c r="P28" s="58">
        <v>0</v>
      </c>
      <c r="Q28" s="58">
        <v>112873.71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 t="s">
        <v>172</v>
      </c>
    </row>
    <row r="29" spans="1:29">
      <c r="A29" s="58" t="s">
        <v>165</v>
      </c>
      <c r="B29" s="58" t="s">
        <v>171</v>
      </c>
      <c r="C29" s="58" t="s">
        <v>140</v>
      </c>
      <c r="D29" s="58" t="s">
        <v>141</v>
      </c>
      <c r="E29" s="58" t="s">
        <v>79</v>
      </c>
      <c r="F29" s="58" t="s">
        <v>97</v>
      </c>
      <c r="G29" s="58" t="s">
        <v>81</v>
      </c>
      <c r="H29" s="58" t="s">
        <v>142</v>
      </c>
      <c r="I29" s="58" t="s">
        <v>83</v>
      </c>
      <c r="J29" s="58" t="s">
        <v>143</v>
      </c>
      <c r="K29" s="58" t="s">
        <v>85</v>
      </c>
      <c r="L29" s="58" t="s">
        <v>94</v>
      </c>
      <c r="M29" s="58" t="s">
        <v>87</v>
      </c>
      <c r="N29" s="58" t="s">
        <v>88</v>
      </c>
      <c r="O29" s="58">
        <v>77799008.120000005</v>
      </c>
      <c r="P29" s="58">
        <v>0</v>
      </c>
      <c r="Q29" s="58">
        <v>77799003.120000005</v>
      </c>
      <c r="R29" s="58">
        <v>5</v>
      </c>
      <c r="S29" s="58">
        <v>5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 t="s">
        <v>172</v>
      </c>
    </row>
    <row r="30" spans="1:29">
      <c r="A30" s="58" t="s">
        <v>165</v>
      </c>
      <c r="B30" s="58" t="s">
        <v>171</v>
      </c>
      <c r="C30" s="58" t="s">
        <v>140</v>
      </c>
      <c r="D30" s="58" t="s">
        <v>141</v>
      </c>
      <c r="E30" s="58" t="s">
        <v>79</v>
      </c>
      <c r="F30" s="58" t="s">
        <v>97</v>
      </c>
      <c r="G30" s="58" t="s">
        <v>81</v>
      </c>
      <c r="H30" s="58" t="s">
        <v>144</v>
      </c>
      <c r="I30" s="58" t="s">
        <v>83</v>
      </c>
      <c r="J30" s="58" t="s">
        <v>145</v>
      </c>
      <c r="K30" s="58" t="s">
        <v>85</v>
      </c>
      <c r="L30" s="58" t="s">
        <v>86</v>
      </c>
      <c r="M30" s="58" t="s">
        <v>87</v>
      </c>
      <c r="N30" s="58" t="s">
        <v>88</v>
      </c>
      <c r="O30" s="58">
        <v>1320001</v>
      </c>
      <c r="P30" s="58">
        <v>0</v>
      </c>
      <c r="Q30" s="58">
        <v>1320000</v>
      </c>
      <c r="R30" s="58">
        <v>1</v>
      </c>
      <c r="S30" s="58">
        <v>1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 t="s">
        <v>172</v>
      </c>
    </row>
    <row r="31" spans="1:29">
      <c r="A31" s="58" t="s">
        <v>165</v>
      </c>
      <c r="B31" s="58" t="s">
        <v>171</v>
      </c>
      <c r="C31" s="58" t="s">
        <v>140</v>
      </c>
      <c r="D31" s="58" t="s">
        <v>141</v>
      </c>
      <c r="E31" s="58" t="s">
        <v>79</v>
      </c>
      <c r="F31" s="58" t="s">
        <v>97</v>
      </c>
      <c r="G31" s="58" t="s">
        <v>81</v>
      </c>
      <c r="H31" s="58" t="s">
        <v>144</v>
      </c>
      <c r="I31" s="58" t="s">
        <v>83</v>
      </c>
      <c r="J31" s="58" t="s">
        <v>145</v>
      </c>
      <c r="K31" s="58" t="s">
        <v>85</v>
      </c>
      <c r="L31" s="58" t="s">
        <v>91</v>
      </c>
      <c r="M31" s="58" t="s">
        <v>87</v>
      </c>
      <c r="N31" s="58" t="s">
        <v>88</v>
      </c>
      <c r="O31" s="58">
        <v>4157100.85</v>
      </c>
      <c r="P31" s="58">
        <v>0</v>
      </c>
      <c r="Q31" s="58">
        <v>4157099.85</v>
      </c>
      <c r="R31" s="58">
        <v>1</v>
      </c>
      <c r="S31" s="58">
        <v>1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 t="s">
        <v>172</v>
      </c>
    </row>
    <row r="32" spans="1:29">
      <c r="A32" s="58" t="s">
        <v>165</v>
      </c>
      <c r="B32" s="58" t="s">
        <v>171</v>
      </c>
      <c r="C32" s="58" t="s">
        <v>140</v>
      </c>
      <c r="D32" s="58" t="s">
        <v>141</v>
      </c>
      <c r="E32" s="58" t="s">
        <v>79</v>
      </c>
      <c r="F32" s="58" t="s">
        <v>97</v>
      </c>
      <c r="G32" s="58" t="s">
        <v>81</v>
      </c>
      <c r="H32" s="58" t="s">
        <v>144</v>
      </c>
      <c r="I32" s="58" t="s">
        <v>83</v>
      </c>
      <c r="J32" s="58" t="s">
        <v>145</v>
      </c>
      <c r="K32" s="58" t="s">
        <v>85</v>
      </c>
      <c r="L32" s="58" t="s">
        <v>91</v>
      </c>
      <c r="M32" s="58" t="s">
        <v>127</v>
      </c>
      <c r="N32" s="58" t="s">
        <v>128</v>
      </c>
      <c r="O32" s="58">
        <v>10882500</v>
      </c>
      <c r="P32" s="58">
        <v>0</v>
      </c>
      <c r="Q32" s="58">
        <v>0</v>
      </c>
      <c r="R32" s="58">
        <v>10882500</v>
      </c>
      <c r="S32" s="58">
        <v>10882500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 t="s">
        <v>172</v>
      </c>
    </row>
    <row r="33" spans="1:29">
      <c r="A33" s="58" t="s">
        <v>165</v>
      </c>
      <c r="B33" s="58" t="s">
        <v>171</v>
      </c>
      <c r="C33" s="58" t="s">
        <v>140</v>
      </c>
      <c r="D33" s="58" t="s">
        <v>141</v>
      </c>
      <c r="E33" s="58" t="s">
        <v>79</v>
      </c>
      <c r="F33" s="58" t="s">
        <v>97</v>
      </c>
      <c r="G33" s="58" t="s">
        <v>81</v>
      </c>
      <c r="H33" s="58" t="s">
        <v>146</v>
      </c>
      <c r="I33" s="58" t="s">
        <v>83</v>
      </c>
      <c r="J33" s="58" t="s">
        <v>147</v>
      </c>
      <c r="K33" s="58" t="s">
        <v>85</v>
      </c>
      <c r="L33" s="58" t="s">
        <v>86</v>
      </c>
      <c r="M33" s="58" t="s">
        <v>87</v>
      </c>
      <c r="N33" s="58" t="s">
        <v>88</v>
      </c>
      <c r="O33" s="58">
        <v>10515834.300000001</v>
      </c>
      <c r="P33" s="58">
        <v>0</v>
      </c>
      <c r="Q33" s="58">
        <v>9742332.9199999999</v>
      </c>
      <c r="R33" s="58">
        <v>773501.38</v>
      </c>
      <c r="S33" s="58">
        <v>773501.38</v>
      </c>
      <c r="T33" s="58">
        <v>0</v>
      </c>
      <c r="U33" s="58">
        <v>773499.38</v>
      </c>
      <c r="V33" s="58">
        <v>773461.38</v>
      </c>
      <c r="W33" s="58">
        <v>773461.38</v>
      </c>
      <c r="X33" s="58">
        <v>0</v>
      </c>
      <c r="Y33" s="58">
        <v>0</v>
      </c>
      <c r="Z33" s="58">
        <v>99.999741435496901</v>
      </c>
      <c r="AA33" s="58">
        <v>99.994828709937096</v>
      </c>
      <c r="AB33" s="58">
        <v>99.994828709937096</v>
      </c>
      <c r="AC33" s="58" t="s">
        <v>172</v>
      </c>
    </row>
    <row r="34" spans="1:29">
      <c r="A34" s="58" t="s">
        <v>165</v>
      </c>
      <c r="B34" s="58" t="s">
        <v>171</v>
      </c>
      <c r="C34" s="58" t="s">
        <v>140</v>
      </c>
      <c r="D34" s="58" t="s">
        <v>141</v>
      </c>
      <c r="E34" s="58" t="s">
        <v>79</v>
      </c>
      <c r="F34" s="58" t="s">
        <v>97</v>
      </c>
      <c r="G34" s="58" t="s">
        <v>81</v>
      </c>
      <c r="H34" s="58" t="s">
        <v>146</v>
      </c>
      <c r="I34" s="58" t="s">
        <v>83</v>
      </c>
      <c r="J34" s="58" t="s">
        <v>147</v>
      </c>
      <c r="K34" s="58" t="s">
        <v>85</v>
      </c>
      <c r="L34" s="58" t="s">
        <v>91</v>
      </c>
      <c r="M34" s="58" t="s">
        <v>87</v>
      </c>
      <c r="N34" s="58" t="s">
        <v>88</v>
      </c>
      <c r="O34" s="58">
        <v>919000</v>
      </c>
      <c r="P34" s="58">
        <v>0</v>
      </c>
      <c r="Q34" s="58">
        <v>919000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 t="s">
        <v>172</v>
      </c>
    </row>
    <row r="35" spans="1:29">
      <c r="A35" s="58" t="s">
        <v>165</v>
      </c>
      <c r="B35" s="58" t="s">
        <v>171</v>
      </c>
      <c r="C35" s="58" t="s">
        <v>140</v>
      </c>
      <c r="D35" s="58" t="s">
        <v>141</v>
      </c>
      <c r="E35" s="58" t="s">
        <v>79</v>
      </c>
      <c r="F35" s="58" t="s">
        <v>97</v>
      </c>
      <c r="G35" s="58" t="s">
        <v>81</v>
      </c>
      <c r="H35" s="58" t="s">
        <v>148</v>
      </c>
      <c r="I35" s="58" t="s">
        <v>83</v>
      </c>
      <c r="J35" s="58" t="s">
        <v>149</v>
      </c>
      <c r="K35" s="58" t="s">
        <v>85</v>
      </c>
      <c r="L35" s="58" t="s">
        <v>86</v>
      </c>
      <c r="M35" s="58" t="s">
        <v>87</v>
      </c>
      <c r="N35" s="58" t="s">
        <v>88</v>
      </c>
      <c r="O35" s="58">
        <v>316555.39</v>
      </c>
      <c r="P35" s="58">
        <v>0</v>
      </c>
      <c r="Q35" s="58">
        <v>316555.39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 t="s">
        <v>172</v>
      </c>
    </row>
    <row r="36" spans="1:29">
      <c r="A36" s="58" t="s">
        <v>165</v>
      </c>
      <c r="B36" s="58" t="s">
        <v>171</v>
      </c>
      <c r="C36" s="58" t="s">
        <v>140</v>
      </c>
      <c r="D36" s="58" t="s">
        <v>141</v>
      </c>
      <c r="E36" s="58" t="s">
        <v>79</v>
      </c>
      <c r="F36" s="58" t="s">
        <v>97</v>
      </c>
      <c r="G36" s="58" t="s">
        <v>81</v>
      </c>
      <c r="H36" s="58" t="s">
        <v>148</v>
      </c>
      <c r="I36" s="58" t="s">
        <v>83</v>
      </c>
      <c r="J36" s="58" t="s">
        <v>149</v>
      </c>
      <c r="K36" s="58" t="s">
        <v>85</v>
      </c>
      <c r="L36" s="58" t="s">
        <v>91</v>
      </c>
      <c r="M36" s="58" t="s">
        <v>87</v>
      </c>
      <c r="N36" s="58" t="s">
        <v>88</v>
      </c>
      <c r="O36" s="58">
        <v>791540</v>
      </c>
      <c r="P36" s="58">
        <v>0</v>
      </c>
      <c r="Q36" s="58">
        <v>791540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 t="s">
        <v>172</v>
      </c>
    </row>
    <row r="37" spans="1:29">
      <c r="A37" s="58" t="s">
        <v>165</v>
      </c>
      <c r="B37" s="58" t="s">
        <v>171</v>
      </c>
      <c r="C37" s="58" t="s">
        <v>140</v>
      </c>
      <c r="D37" s="58" t="s">
        <v>141</v>
      </c>
      <c r="E37" s="58" t="s">
        <v>79</v>
      </c>
      <c r="F37" s="58" t="s">
        <v>133</v>
      </c>
      <c r="G37" s="58" t="s">
        <v>81</v>
      </c>
      <c r="H37" s="58" t="s">
        <v>166</v>
      </c>
      <c r="I37" s="58" t="s">
        <v>83</v>
      </c>
      <c r="J37" s="58" t="s">
        <v>167</v>
      </c>
      <c r="K37" s="58" t="s">
        <v>85</v>
      </c>
      <c r="L37" s="58" t="s">
        <v>86</v>
      </c>
      <c r="M37" s="58" t="s">
        <v>87</v>
      </c>
      <c r="N37" s="58" t="s">
        <v>88</v>
      </c>
      <c r="O37" s="58">
        <v>921686.11</v>
      </c>
      <c r="P37" s="58">
        <v>0</v>
      </c>
      <c r="Q37" s="58">
        <v>917634.5</v>
      </c>
      <c r="R37" s="58">
        <v>4051.61</v>
      </c>
      <c r="S37" s="58">
        <v>4051.61</v>
      </c>
      <c r="T37" s="58">
        <v>0</v>
      </c>
      <c r="U37" s="58">
        <v>4051.61</v>
      </c>
      <c r="V37" s="58">
        <v>4051.61</v>
      </c>
      <c r="W37" s="58">
        <v>4051.61</v>
      </c>
      <c r="X37" s="58">
        <v>0</v>
      </c>
      <c r="Y37" s="58">
        <v>0</v>
      </c>
      <c r="Z37" s="58">
        <v>100</v>
      </c>
      <c r="AA37" s="58">
        <v>100</v>
      </c>
      <c r="AB37" s="58">
        <v>100</v>
      </c>
      <c r="AC37" s="58" t="s">
        <v>172</v>
      </c>
    </row>
    <row r="38" spans="1:29">
      <c r="A38" s="58" t="s">
        <v>165</v>
      </c>
      <c r="B38" s="58" t="s">
        <v>171</v>
      </c>
      <c r="C38" s="58" t="s">
        <v>140</v>
      </c>
      <c r="D38" s="58" t="s">
        <v>141</v>
      </c>
      <c r="E38" s="58" t="s">
        <v>105</v>
      </c>
      <c r="F38" s="58" t="s">
        <v>106</v>
      </c>
      <c r="G38" s="58" t="s">
        <v>81</v>
      </c>
      <c r="H38" s="58" t="s">
        <v>168</v>
      </c>
      <c r="I38" s="58" t="s">
        <v>83</v>
      </c>
      <c r="J38" s="58" t="s">
        <v>169</v>
      </c>
      <c r="K38" s="58" t="s">
        <v>85</v>
      </c>
      <c r="L38" s="58" t="s">
        <v>94</v>
      </c>
      <c r="M38" s="58" t="s">
        <v>87</v>
      </c>
      <c r="N38" s="58" t="s">
        <v>88</v>
      </c>
      <c r="O38" s="58">
        <v>7856533.3300000001</v>
      </c>
      <c r="P38" s="58">
        <v>0</v>
      </c>
      <c r="Q38" s="58">
        <v>7856533.3300000001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 t="s">
        <v>172</v>
      </c>
    </row>
    <row r="39" spans="1:29">
      <c r="A39" s="58" t="s">
        <v>165</v>
      </c>
      <c r="B39" s="58" t="s">
        <v>171</v>
      </c>
      <c r="C39" s="58" t="s">
        <v>150</v>
      </c>
      <c r="D39" s="58" t="s">
        <v>151</v>
      </c>
      <c r="E39" s="58" t="s">
        <v>79</v>
      </c>
      <c r="F39" s="58" t="s">
        <v>80</v>
      </c>
      <c r="G39" s="58" t="s">
        <v>81</v>
      </c>
      <c r="H39" s="58" t="s">
        <v>152</v>
      </c>
      <c r="I39" s="58" t="s">
        <v>83</v>
      </c>
      <c r="J39" s="58" t="s">
        <v>153</v>
      </c>
      <c r="K39" s="58" t="s">
        <v>85</v>
      </c>
      <c r="L39" s="58" t="s">
        <v>86</v>
      </c>
      <c r="M39" s="58" t="s">
        <v>154</v>
      </c>
      <c r="N39" s="58" t="s">
        <v>155</v>
      </c>
      <c r="O39" s="58">
        <v>8357876.5599999996</v>
      </c>
      <c r="P39" s="58">
        <v>18466060.16</v>
      </c>
      <c r="Q39" s="58">
        <v>7930000</v>
      </c>
      <c r="R39" s="58">
        <v>18893936.719999999</v>
      </c>
      <c r="S39" s="58">
        <v>18893936.719999999</v>
      </c>
      <c r="T39" s="58">
        <v>0</v>
      </c>
      <c r="U39" s="58">
        <v>17328103.800000001</v>
      </c>
      <c r="V39" s="58">
        <v>13002201.359999999</v>
      </c>
      <c r="W39" s="58">
        <v>12929913.199999999</v>
      </c>
      <c r="X39" s="58">
        <v>0</v>
      </c>
      <c r="Y39" s="58">
        <v>0</v>
      </c>
      <c r="Z39" s="58">
        <v>91.712511038832403</v>
      </c>
      <c r="AA39" s="58">
        <v>68.816793200310897</v>
      </c>
      <c r="AB39" s="58">
        <v>68.434193422025999</v>
      </c>
      <c r="AC39" s="58" t="s">
        <v>172</v>
      </c>
    </row>
    <row r="40" spans="1:29">
      <c r="A40" s="58" t="s">
        <v>165</v>
      </c>
      <c r="B40" s="58" t="s">
        <v>171</v>
      </c>
      <c r="C40" s="58" t="s">
        <v>150</v>
      </c>
      <c r="D40" s="58" t="s">
        <v>151</v>
      </c>
      <c r="E40" s="58" t="s">
        <v>79</v>
      </c>
      <c r="F40" s="58" t="s">
        <v>80</v>
      </c>
      <c r="G40" s="58" t="s">
        <v>81</v>
      </c>
      <c r="H40" s="58" t="s">
        <v>152</v>
      </c>
      <c r="I40" s="58" t="s">
        <v>83</v>
      </c>
      <c r="J40" s="58" t="s">
        <v>153</v>
      </c>
      <c r="K40" s="58" t="s">
        <v>85</v>
      </c>
      <c r="L40" s="58" t="s">
        <v>91</v>
      </c>
      <c r="M40" s="58" t="s">
        <v>154</v>
      </c>
      <c r="N40" s="58" t="s">
        <v>155</v>
      </c>
      <c r="O40" s="58">
        <v>1950001</v>
      </c>
      <c r="P40" s="58">
        <v>8711474.0600000005</v>
      </c>
      <c r="Q40" s="58">
        <v>500000</v>
      </c>
      <c r="R40" s="58">
        <v>10161475.060000001</v>
      </c>
      <c r="S40" s="58">
        <v>10161475.060000001</v>
      </c>
      <c r="T40" s="58">
        <v>0</v>
      </c>
      <c r="U40" s="58">
        <v>8937656.1300000008</v>
      </c>
      <c r="V40" s="58">
        <v>8340688.9699999997</v>
      </c>
      <c r="W40" s="58">
        <v>7733646.1299999999</v>
      </c>
      <c r="X40" s="58">
        <v>0</v>
      </c>
      <c r="Y40" s="58">
        <v>0</v>
      </c>
      <c r="Z40" s="58">
        <v>87.956286633842296</v>
      </c>
      <c r="AA40" s="58">
        <v>82.081478532901102</v>
      </c>
      <c r="AB40" s="58">
        <v>76.107514748946301</v>
      </c>
      <c r="AC40" s="58" t="s">
        <v>172</v>
      </c>
    </row>
    <row r="41" spans="1:29">
      <c r="A41" s="58" t="s">
        <v>165</v>
      </c>
      <c r="B41" s="58" t="s">
        <v>171</v>
      </c>
      <c r="C41" s="58" t="s">
        <v>156</v>
      </c>
      <c r="D41" s="58" t="s">
        <v>157</v>
      </c>
      <c r="E41" s="58" t="s">
        <v>79</v>
      </c>
      <c r="F41" s="58" t="s">
        <v>80</v>
      </c>
      <c r="G41" s="58" t="s">
        <v>81</v>
      </c>
      <c r="H41" s="58" t="s">
        <v>158</v>
      </c>
      <c r="I41" s="58" t="s">
        <v>83</v>
      </c>
      <c r="J41" s="58" t="s">
        <v>159</v>
      </c>
      <c r="K41" s="58" t="s">
        <v>85</v>
      </c>
      <c r="L41" s="58" t="s">
        <v>86</v>
      </c>
      <c r="M41" s="58" t="s">
        <v>154</v>
      </c>
      <c r="N41" s="58" t="s">
        <v>155</v>
      </c>
      <c r="O41" s="58">
        <v>700000</v>
      </c>
      <c r="P41" s="58">
        <v>4096960.22</v>
      </c>
      <c r="Q41" s="58">
        <v>200000</v>
      </c>
      <c r="R41" s="58">
        <v>4596960.22</v>
      </c>
      <c r="S41" s="58">
        <v>4596960.22</v>
      </c>
      <c r="T41" s="58">
        <v>0</v>
      </c>
      <c r="U41" s="58">
        <v>1948596.98</v>
      </c>
      <c r="V41" s="58">
        <v>1948596.98</v>
      </c>
      <c r="W41" s="58">
        <v>1924241.82</v>
      </c>
      <c r="X41" s="58">
        <v>0</v>
      </c>
      <c r="Y41" s="58">
        <v>0</v>
      </c>
      <c r="Z41" s="58">
        <v>42.388815363731801</v>
      </c>
      <c r="AA41" s="58">
        <v>42.388815363731801</v>
      </c>
      <c r="AB41" s="58">
        <v>41.859005253693503</v>
      </c>
      <c r="AC41" s="58" t="s">
        <v>172</v>
      </c>
    </row>
    <row r="42" spans="1:29">
      <c r="A42" s="58" t="s">
        <v>165</v>
      </c>
      <c r="B42" s="58" t="s">
        <v>171</v>
      </c>
      <c r="C42" s="58" t="s">
        <v>156</v>
      </c>
      <c r="D42" s="58" t="s">
        <v>157</v>
      </c>
      <c r="E42" s="58" t="s">
        <v>79</v>
      </c>
      <c r="F42" s="58" t="s">
        <v>80</v>
      </c>
      <c r="G42" s="58" t="s">
        <v>81</v>
      </c>
      <c r="H42" s="58" t="s">
        <v>158</v>
      </c>
      <c r="I42" s="58" t="s">
        <v>83</v>
      </c>
      <c r="J42" s="58" t="s">
        <v>159</v>
      </c>
      <c r="K42" s="58" t="s">
        <v>85</v>
      </c>
      <c r="L42" s="58" t="s">
        <v>91</v>
      </c>
      <c r="M42" s="58" t="s">
        <v>154</v>
      </c>
      <c r="N42" s="58" t="s">
        <v>155</v>
      </c>
      <c r="O42" s="58">
        <v>140000</v>
      </c>
      <c r="P42" s="58">
        <v>0</v>
      </c>
      <c r="Q42" s="58">
        <v>0</v>
      </c>
      <c r="R42" s="58">
        <v>140000</v>
      </c>
      <c r="S42" s="58">
        <v>140000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 t="s">
        <v>172</v>
      </c>
    </row>
    <row r="43" spans="1:29">
      <c r="A43" s="58" t="s">
        <v>165</v>
      </c>
      <c r="B43" s="58" t="s">
        <v>171</v>
      </c>
      <c r="C43" s="58" t="s">
        <v>160</v>
      </c>
      <c r="D43" s="58" t="s">
        <v>161</v>
      </c>
      <c r="E43" s="58" t="s">
        <v>79</v>
      </c>
      <c r="F43" s="58" t="s">
        <v>80</v>
      </c>
      <c r="G43" s="58" t="s">
        <v>81</v>
      </c>
      <c r="H43" s="58" t="s">
        <v>162</v>
      </c>
      <c r="I43" s="58" t="s">
        <v>83</v>
      </c>
      <c r="J43" s="58" t="s">
        <v>163</v>
      </c>
      <c r="K43" s="58" t="s">
        <v>85</v>
      </c>
      <c r="L43" s="58" t="s">
        <v>86</v>
      </c>
      <c r="M43" s="58" t="s">
        <v>154</v>
      </c>
      <c r="N43" s="58" t="s">
        <v>155</v>
      </c>
      <c r="O43" s="58">
        <v>125000</v>
      </c>
      <c r="P43" s="58">
        <v>82000</v>
      </c>
      <c r="Q43" s="58">
        <v>0</v>
      </c>
      <c r="R43" s="58">
        <v>207000</v>
      </c>
      <c r="S43" s="58">
        <v>207000</v>
      </c>
      <c r="T43" s="58">
        <v>0</v>
      </c>
      <c r="U43" s="58">
        <v>61697</v>
      </c>
      <c r="V43" s="58">
        <v>1200</v>
      </c>
      <c r="W43" s="58">
        <v>1200</v>
      </c>
      <c r="X43" s="58">
        <v>0</v>
      </c>
      <c r="Y43" s="58">
        <v>0</v>
      </c>
      <c r="Z43" s="58">
        <v>29.805314009661799</v>
      </c>
      <c r="AA43" s="58">
        <v>0.57971014492753603</v>
      </c>
      <c r="AB43" s="58">
        <v>0.57971014492753603</v>
      </c>
      <c r="AC43" s="58" t="s">
        <v>172</v>
      </c>
    </row>
    <row r="44" spans="1:29">
      <c r="A44" s="58" t="s">
        <v>165</v>
      </c>
      <c r="B44" s="58" t="s">
        <v>171</v>
      </c>
      <c r="C44" s="58" t="s">
        <v>160</v>
      </c>
      <c r="D44" s="58" t="s">
        <v>161</v>
      </c>
      <c r="E44" s="58" t="s">
        <v>79</v>
      </c>
      <c r="F44" s="58" t="s">
        <v>80</v>
      </c>
      <c r="G44" s="58" t="s">
        <v>81</v>
      </c>
      <c r="H44" s="58" t="s">
        <v>162</v>
      </c>
      <c r="I44" s="58" t="s">
        <v>83</v>
      </c>
      <c r="J44" s="58" t="s">
        <v>163</v>
      </c>
      <c r="K44" s="58" t="s">
        <v>85</v>
      </c>
      <c r="L44" s="58" t="s">
        <v>91</v>
      </c>
      <c r="M44" s="58" t="s">
        <v>154</v>
      </c>
      <c r="N44" s="58" t="s">
        <v>155</v>
      </c>
      <c r="O44" s="58">
        <v>417519.5</v>
      </c>
      <c r="P44" s="58">
        <v>2039932.16</v>
      </c>
      <c r="Q44" s="58">
        <v>322000</v>
      </c>
      <c r="R44" s="58">
        <v>2135451.66</v>
      </c>
      <c r="S44" s="58">
        <v>2135451.66</v>
      </c>
      <c r="T44" s="58">
        <v>0</v>
      </c>
      <c r="U44" s="58">
        <v>711898.79</v>
      </c>
      <c r="V44" s="58">
        <v>0</v>
      </c>
      <c r="W44" s="58">
        <v>0</v>
      </c>
      <c r="X44" s="58">
        <v>0</v>
      </c>
      <c r="Y44" s="58">
        <v>0</v>
      </c>
      <c r="Z44" s="58">
        <v>33.337153134152402</v>
      </c>
      <c r="AA44" s="58">
        <v>0</v>
      </c>
      <c r="AB44" s="58">
        <v>0</v>
      </c>
      <c r="AC44" s="58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L49" zoomScaleNormal="100" workbookViewId="0">
      <selection activeCell="B1" sqref="B1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3.85546875" style="10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1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1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1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1" t="s">
        <v>3</v>
      </c>
      <c r="C4" s="7"/>
      <c r="D4" s="30">
        <v>42704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59" t="s"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60" t="s">
        <v>5</v>
      </c>
      <c r="C7" s="61"/>
      <c r="D7" s="61"/>
      <c r="E7" s="61"/>
      <c r="F7" s="61"/>
      <c r="G7" s="61"/>
      <c r="H7" s="61"/>
      <c r="I7" s="61"/>
      <c r="J7" s="61"/>
      <c r="K7" s="62"/>
      <c r="L7" s="63" t="s">
        <v>6</v>
      </c>
      <c r="M7" s="65" t="s">
        <v>7</v>
      </c>
      <c r="N7" s="66"/>
      <c r="O7" s="63" t="s">
        <v>8</v>
      </c>
      <c r="P7" s="63" t="s">
        <v>9</v>
      </c>
      <c r="Q7" s="60" t="s">
        <v>10</v>
      </c>
      <c r="R7" s="62"/>
      <c r="S7" s="63" t="s">
        <v>11</v>
      </c>
      <c r="T7" s="60" t="s">
        <v>12</v>
      </c>
      <c r="U7" s="61"/>
      <c r="V7" s="61"/>
      <c r="W7" s="61"/>
      <c r="X7" s="61"/>
      <c r="Y7" s="62"/>
    </row>
    <row r="8" spans="2:25" ht="21.95" customHeight="1">
      <c r="B8" s="67" t="s">
        <v>13</v>
      </c>
      <c r="C8" s="68"/>
      <c r="D8" s="70" t="s">
        <v>14</v>
      </c>
      <c r="E8" s="70" t="s">
        <v>15</v>
      </c>
      <c r="F8" s="72" t="s">
        <v>16</v>
      </c>
      <c r="G8" s="73"/>
      <c r="H8" s="70" t="s">
        <v>17</v>
      </c>
      <c r="I8" s="74" t="s">
        <v>18</v>
      </c>
      <c r="J8" s="75"/>
      <c r="K8" s="70" t="s">
        <v>19</v>
      </c>
      <c r="L8" s="64"/>
      <c r="M8" s="37" t="s">
        <v>20</v>
      </c>
      <c r="N8" s="37" t="s">
        <v>21</v>
      </c>
      <c r="O8" s="64"/>
      <c r="P8" s="64"/>
      <c r="Q8" s="38" t="s">
        <v>22</v>
      </c>
      <c r="R8" s="38" t="s">
        <v>23</v>
      </c>
      <c r="S8" s="64"/>
      <c r="T8" s="39" t="s">
        <v>24</v>
      </c>
      <c r="U8" s="40" t="s">
        <v>25</v>
      </c>
      <c r="V8" s="39" t="s">
        <v>26</v>
      </c>
      <c r="W8" s="41" t="s">
        <v>25</v>
      </c>
      <c r="X8" s="42" t="s">
        <v>27</v>
      </c>
      <c r="Y8" s="41" t="s">
        <v>25</v>
      </c>
    </row>
    <row r="9" spans="2:25" ht="43.5" customHeight="1" thickBot="1">
      <c r="B9" s="43" t="s">
        <v>28</v>
      </c>
      <c r="C9" s="43" t="s">
        <v>29</v>
      </c>
      <c r="D9" s="71"/>
      <c r="E9" s="71"/>
      <c r="F9" s="44" t="s">
        <v>30</v>
      </c>
      <c r="G9" s="44" t="s">
        <v>31</v>
      </c>
      <c r="H9" s="71"/>
      <c r="I9" s="44" t="s">
        <v>28</v>
      </c>
      <c r="J9" s="44" t="s">
        <v>29</v>
      </c>
      <c r="K9" s="71"/>
      <c r="L9" s="43" t="s">
        <v>32</v>
      </c>
      <c r="M9" s="45" t="s">
        <v>33</v>
      </c>
      <c r="N9" s="45" t="s">
        <v>34</v>
      </c>
      <c r="O9" s="45" t="s">
        <v>35</v>
      </c>
      <c r="P9" s="45" t="s">
        <v>36</v>
      </c>
      <c r="Q9" s="45" t="s">
        <v>37</v>
      </c>
      <c r="R9" s="45" t="s">
        <v>38</v>
      </c>
      <c r="S9" s="43" t="s">
        <v>39</v>
      </c>
      <c r="T9" s="46" t="s">
        <v>40</v>
      </c>
      <c r="U9" s="47" t="s">
        <v>41</v>
      </c>
      <c r="V9" s="46" t="s">
        <v>42</v>
      </c>
      <c r="W9" s="47" t="s">
        <v>43</v>
      </c>
      <c r="X9" s="48" t="s">
        <v>44</v>
      </c>
      <c r="Y9" s="47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43087.27</v>
      </c>
      <c r="U10" s="26">
        <f>IF(S10&gt;0,T10/S10,0)</f>
        <v>0.12897549729355803</v>
      </c>
      <c r="V10" s="22">
        <f>dados!V2</f>
        <v>28787.27</v>
      </c>
      <c r="W10" s="26">
        <f>IF(S10&gt;0,V10/S10,0)</f>
        <v>8.6170520062513231E-2</v>
      </c>
      <c r="X10" s="22">
        <f>dados!W2</f>
        <v>28787.27</v>
      </c>
      <c r="Y10" s="26">
        <f>IF(S10&gt;0,X10/S10,0)</f>
        <v>8.6170520062513231E-2</v>
      </c>
    </row>
    <row r="11" spans="2:25" ht="36">
      <c r="B11" s="49" t="str">
        <f>dados!C3</f>
        <v>001</v>
      </c>
      <c r="C11" s="50" t="str">
        <f>dados!D3</f>
        <v>PRESIDÊNCIA DO TJ/AC</v>
      </c>
      <c r="D11" s="49" t="str">
        <f>dados!E3&amp;"."&amp;dados!F3</f>
        <v>02.061</v>
      </c>
      <c r="E11" s="49" t="str">
        <f>dados!G3&amp;"."&amp;dados!H3</f>
        <v>2220.2161</v>
      </c>
      <c r="F11" s="50" t="str">
        <f>dados!I3</f>
        <v>PROG. GES MANU. SER. EST. JUDICIÁRIO-PREST. JURISD. DO TJ/AC</v>
      </c>
      <c r="G11" s="51" t="str">
        <f>dados!J3</f>
        <v>MANUTENÇÃO DOS PROGRAMAS SOCIAIS E AMBIENTAIS</v>
      </c>
      <c r="H11" s="49" t="str">
        <f>dados!K3</f>
        <v>Estadual</v>
      </c>
      <c r="I11" s="49" t="str">
        <f>dados!M3</f>
        <v xml:space="preserve">200 </v>
      </c>
      <c r="J11" s="49" t="str">
        <f>dados!N3</f>
        <v>CONVÊNIO</v>
      </c>
      <c r="K11" s="49" t="str">
        <f>dados!L3</f>
        <v>3</v>
      </c>
      <c r="L11" s="52">
        <f>dados!O3</f>
        <v>8</v>
      </c>
      <c r="M11" s="52">
        <f>dados!P3</f>
        <v>643457.25</v>
      </c>
      <c r="N11" s="52">
        <f>dados!Q3</f>
        <v>25023.87</v>
      </c>
      <c r="O11" s="53">
        <f t="shared" ref="O11:O31" si="0">L11+M11-N11</f>
        <v>618441.38</v>
      </c>
      <c r="P11" s="52">
        <f>dados!X3</f>
        <v>0</v>
      </c>
      <c r="Q11" s="52">
        <f>dados!Y3</f>
        <v>0</v>
      </c>
      <c r="R11" s="52">
        <f>dados!T3</f>
        <v>0</v>
      </c>
      <c r="S11" s="52">
        <f t="shared" ref="S11:S31" si="1">O11-P11+Q11+R11</f>
        <v>618441.38</v>
      </c>
      <c r="T11" s="52">
        <f>dados!U3</f>
        <v>188928.89</v>
      </c>
      <c r="U11" s="54">
        <f t="shared" ref="U11:U31" si="2">IF(S11&gt;0,T11/S11,0)</f>
        <v>0.30549199343679106</v>
      </c>
      <c r="V11" s="52">
        <f>dados!V3</f>
        <v>159829.39000000001</v>
      </c>
      <c r="W11" s="54">
        <f t="shared" ref="W11:W31" si="3">IF(S11&gt;0,V11/S11,0)</f>
        <v>0.25843902941940916</v>
      </c>
      <c r="X11" s="52">
        <f>dados!W3</f>
        <v>80844.14</v>
      </c>
      <c r="Y11" s="54">
        <f t="shared" ref="Y11:Y31" si="4">IF(S11&gt;0,X11/S11,0)</f>
        <v>0.13072239765068761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49" t="str">
        <f>dados!C5</f>
        <v>001</v>
      </c>
      <c r="C13" s="50" t="str">
        <f>dados!D5</f>
        <v>PRESIDÊNCIA DO TJ/AC</v>
      </c>
      <c r="D13" s="49" t="str">
        <f>dados!E5&amp;"."&amp;dados!F5</f>
        <v>02.061</v>
      </c>
      <c r="E13" s="49" t="str">
        <f>dados!G5&amp;"."&amp;dados!H5</f>
        <v>2220.2161</v>
      </c>
      <c r="F13" s="50" t="str">
        <f>dados!I5</f>
        <v>PROG. GES MANU. SER. EST. JUDICIÁRIO-PREST. JURISD. DO TJ/AC</v>
      </c>
      <c r="G13" s="50" t="str">
        <f>dados!J5</f>
        <v>MANUTENÇÃO DOS PROGRAMAS SOCIAIS E AMBIENTAIS</v>
      </c>
      <c r="H13" s="49" t="str">
        <f>dados!K5</f>
        <v>Estadual</v>
      </c>
      <c r="I13" s="49" t="str">
        <f>dados!M5</f>
        <v xml:space="preserve">200 </v>
      </c>
      <c r="J13" s="49" t="str">
        <f>dados!N5</f>
        <v>CONVÊNIO</v>
      </c>
      <c r="K13" s="49" t="str">
        <f>dados!L5</f>
        <v>4</v>
      </c>
      <c r="L13" s="52">
        <f>dados!O5</f>
        <v>3</v>
      </c>
      <c r="M13" s="52">
        <f>dados!P5</f>
        <v>205859.41</v>
      </c>
      <c r="N13" s="52">
        <f>dados!Q5</f>
        <v>0</v>
      </c>
      <c r="O13" s="52">
        <f t="shared" si="0"/>
        <v>205862.41</v>
      </c>
      <c r="P13" s="52">
        <f>dados!X5</f>
        <v>0</v>
      </c>
      <c r="Q13" s="52">
        <f>dados!Y5</f>
        <v>0</v>
      </c>
      <c r="R13" s="52">
        <f>dados!T5</f>
        <v>0</v>
      </c>
      <c r="S13" s="52">
        <f t="shared" si="1"/>
        <v>205862.41</v>
      </c>
      <c r="T13" s="52">
        <f>dados!U5</f>
        <v>41751.050000000003</v>
      </c>
      <c r="U13" s="54">
        <f t="shared" si="2"/>
        <v>0.20281045966575442</v>
      </c>
      <c r="V13" s="52">
        <f>dados!V5</f>
        <v>40785.25</v>
      </c>
      <c r="W13" s="54">
        <f t="shared" si="3"/>
        <v>0.19811897665047251</v>
      </c>
      <c r="X13" s="52">
        <f>dados!W5</f>
        <v>5878.6</v>
      </c>
      <c r="Y13" s="54">
        <f t="shared" si="4"/>
        <v>2.855596609405282E-2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49" t="str">
        <f>dados!C7</f>
        <v>002</v>
      </c>
      <c r="C15" s="50" t="str">
        <f>dados!D7</f>
        <v>DIRETORIA DE GESTÃO DE PESSOAS</v>
      </c>
      <c r="D15" s="49" t="str">
        <f>dados!E7&amp;"."&amp;dados!F7</f>
        <v>02.122</v>
      </c>
      <c r="E15" s="49" t="str">
        <f>dados!G7&amp;"."&amp;dados!H7</f>
        <v>2220.2163</v>
      </c>
      <c r="F15" s="50" t="str">
        <f>dados!I7</f>
        <v>PROG. GES MANU. SER. EST. JUDICIÁRIO-PREST. JURISD. DO TJ/AC</v>
      </c>
      <c r="G15" s="50" t="str">
        <f>dados!J7</f>
        <v>CUSTEIO COM FOLHA DE PAGAMENTO DO TJ/AC.</v>
      </c>
      <c r="H15" s="49" t="str">
        <f>dados!K7</f>
        <v>Estadual</v>
      </c>
      <c r="I15" s="49" t="str">
        <f>dados!M7</f>
        <v xml:space="preserve">100 </v>
      </c>
      <c r="J15" s="49" t="str">
        <f>dados!N7</f>
        <v>RP</v>
      </c>
      <c r="K15" s="49" t="str">
        <f>dados!L7</f>
        <v>1</v>
      </c>
      <c r="L15" s="52">
        <f>dados!O7</f>
        <v>66142046.530000001</v>
      </c>
      <c r="M15" s="52">
        <f>dados!P7</f>
        <v>111222520.69</v>
      </c>
      <c r="N15" s="52">
        <f>dados!Q7</f>
        <v>9640841.5099999998</v>
      </c>
      <c r="O15" s="52">
        <f t="shared" si="0"/>
        <v>167723725.71000001</v>
      </c>
      <c r="P15" s="52">
        <f>dados!X7</f>
        <v>0</v>
      </c>
      <c r="Q15" s="52">
        <f>dados!Y7</f>
        <v>0</v>
      </c>
      <c r="R15" s="52">
        <f>dados!T7</f>
        <v>1886090.39</v>
      </c>
      <c r="S15" s="52">
        <f t="shared" si="1"/>
        <v>169609816.09999999</v>
      </c>
      <c r="T15" s="52">
        <f>dados!U7</f>
        <v>141449482.5</v>
      </c>
      <c r="U15" s="54">
        <f t="shared" si="2"/>
        <v>0.8339699066509394</v>
      </c>
      <c r="V15" s="52">
        <f>dados!V7</f>
        <v>141449482.5</v>
      </c>
      <c r="W15" s="54">
        <f t="shared" si="3"/>
        <v>0.8339699066509394</v>
      </c>
      <c r="X15" s="52">
        <f>dados!W7</f>
        <v>141449482.5</v>
      </c>
      <c r="Y15" s="54">
        <f t="shared" si="4"/>
        <v>0.8339699066509394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26773380.09</v>
      </c>
      <c r="N16" s="23">
        <f>dados!Q8</f>
        <v>4143713.46</v>
      </c>
      <c r="O16" s="23">
        <f t="shared" si="0"/>
        <v>28102260.329999998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28102260.329999998</v>
      </c>
      <c r="T16" s="23">
        <f>dados!U8</f>
        <v>26005010.440000001</v>
      </c>
      <c r="U16" s="25">
        <f t="shared" si="2"/>
        <v>0.92537077568237025</v>
      </c>
      <c r="V16" s="23">
        <f>dados!V8</f>
        <v>26005010.440000001</v>
      </c>
      <c r="W16" s="25">
        <f t="shared" si="3"/>
        <v>0.92537077568237025</v>
      </c>
      <c r="X16" s="23">
        <f>dados!W8</f>
        <v>25995316.600000001</v>
      </c>
      <c r="Y16" s="25">
        <f t="shared" si="4"/>
        <v>0.92502582691717605</v>
      </c>
    </row>
    <row r="17" spans="2:25" ht="36" customHeight="1">
      <c r="B17" s="49" t="str">
        <f>dados!C9</f>
        <v>002</v>
      </c>
      <c r="C17" s="50" t="str">
        <f>dados!D9</f>
        <v>DIRETORIA DE GESTÃO DE PESSOAS</v>
      </c>
      <c r="D17" s="49" t="str">
        <f>dados!E9&amp;"."&amp;dados!F9</f>
        <v>02.122</v>
      </c>
      <c r="E17" s="49" t="str">
        <f>dados!G9&amp;"."&amp;dados!H9</f>
        <v>2220.2172</v>
      </c>
      <c r="F17" s="50" t="str">
        <f>dados!I9</f>
        <v>PROG. GES MANU. SER. EST. JUDICIÁRIO-PREST. JURISD. DO TJ/AC</v>
      </c>
      <c r="G17" s="50" t="str">
        <f>dados!J9</f>
        <v>GESTÃO ADMINISTRATIVA DO TRIBUNAL DE JUSTIÇA / AC / DIPES</v>
      </c>
      <c r="H17" s="49" t="str">
        <f>dados!K9</f>
        <v>Estadual</v>
      </c>
      <c r="I17" s="49" t="str">
        <f>dados!M9</f>
        <v xml:space="preserve">100 </v>
      </c>
      <c r="J17" s="49" t="str">
        <f>dados!N9</f>
        <v>RP</v>
      </c>
      <c r="K17" s="49" t="str">
        <f>dados!L9</f>
        <v>4</v>
      </c>
      <c r="L17" s="52">
        <f>dados!O9</f>
        <v>55880</v>
      </c>
      <c r="M17" s="52">
        <f>dados!P9</f>
        <v>0</v>
      </c>
      <c r="N17" s="52">
        <f>dados!Q9</f>
        <v>55880</v>
      </c>
      <c r="O17" s="52">
        <f t="shared" si="0"/>
        <v>0</v>
      </c>
      <c r="P17" s="52">
        <f>dados!X9</f>
        <v>0</v>
      </c>
      <c r="Q17" s="52">
        <f>dados!Y9</f>
        <v>0</v>
      </c>
      <c r="R17" s="52">
        <f>dados!T9</f>
        <v>0</v>
      </c>
      <c r="S17" s="52">
        <f t="shared" si="1"/>
        <v>0</v>
      </c>
      <c r="T17" s="52">
        <f>dados!U9</f>
        <v>0</v>
      </c>
      <c r="U17" s="54">
        <f t="shared" si="2"/>
        <v>0</v>
      </c>
      <c r="V17" s="52">
        <f>dados!V9</f>
        <v>0</v>
      </c>
      <c r="W17" s="54">
        <f t="shared" si="3"/>
        <v>0</v>
      </c>
      <c r="X17" s="52">
        <f>dados!W9</f>
        <v>0</v>
      </c>
      <c r="Y17" s="54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49" t="str">
        <f>dados!C11</f>
        <v>002</v>
      </c>
      <c r="C19" s="50" t="str">
        <f>dados!D11</f>
        <v>DIRETORIA DE GESTÃO DE PESSOAS</v>
      </c>
      <c r="D19" s="49" t="str">
        <f>dados!E11&amp;"."&amp;dados!F11</f>
        <v>02.301</v>
      </c>
      <c r="E19" s="49" t="str">
        <f>dados!G11&amp;"."&amp;dados!H11</f>
        <v>2220.2165</v>
      </c>
      <c r="F19" s="50" t="str">
        <f>dados!I11</f>
        <v>PROG. GES MANU. SER. EST. JUDICIÁRIO-PREST. JURISD. DO TJ/AC</v>
      </c>
      <c r="G19" s="50" t="str">
        <f>dados!J11</f>
        <v>PROGRAMA QUALIDADE DE VIDA.</v>
      </c>
      <c r="H19" s="49" t="str">
        <f>dados!K11</f>
        <v>Estadual</v>
      </c>
      <c r="I19" s="49" t="str">
        <f>dados!M11</f>
        <v xml:space="preserve">100 </v>
      </c>
      <c r="J19" s="49" t="str">
        <f>dados!N11</f>
        <v>RP</v>
      </c>
      <c r="K19" s="49" t="str">
        <f>dados!L11</f>
        <v>4</v>
      </c>
      <c r="L19" s="52">
        <f>dados!O11</f>
        <v>220000</v>
      </c>
      <c r="M19" s="52">
        <f>dados!P11</f>
        <v>0</v>
      </c>
      <c r="N19" s="52">
        <f>dados!Q11</f>
        <v>220000</v>
      </c>
      <c r="O19" s="52">
        <f t="shared" si="0"/>
        <v>0</v>
      </c>
      <c r="P19" s="52">
        <f>dados!X11</f>
        <v>0</v>
      </c>
      <c r="Q19" s="52">
        <f>dados!Y11</f>
        <v>0</v>
      </c>
      <c r="R19" s="52">
        <f>dados!T11</f>
        <v>0</v>
      </c>
      <c r="S19" s="52">
        <f t="shared" si="1"/>
        <v>0</v>
      </c>
      <c r="T19" s="52">
        <f>dados!U11</f>
        <v>0</v>
      </c>
      <c r="U19" s="54">
        <f t="shared" si="2"/>
        <v>0</v>
      </c>
      <c r="V19" s="52">
        <f>dados!V11</f>
        <v>0</v>
      </c>
      <c r="W19" s="54">
        <f t="shared" si="3"/>
        <v>0</v>
      </c>
      <c r="X19" s="52">
        <f>dados!W11</f>
        <v>0</v>
      </c>
      <c r="Y19" s="54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22009311.539999999</v>
      </c>
      <c r="N20" s="23">
        <f>dados!Q12</f>
        <v>7029454.5599999996</v>
      </c>
      <c r="O20" s="23">
        <f t="shared" si="0"/>
        <v>34501018.559999995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34501018.559999995</v>
      </c>
      <c r="T20" s="23">
        <f>dados!U12</f>
        <v>29207672.32</v>
      </c>
      <c r="U20" s="25">
        <f t="shared" si="2"/>
        <v>0.84657420386605553</v>
      </c>
      <c r="V20" s="23">
        <f>dados!V12</f>
        <v>29207672.32</v>
      </c>
      <c r="W20" s="25">
        <f t="shared" si="3"/>
        <v>0.84657420386605553</v>
      </c>
      <c r="X20" s="23">
        <f>dados!W12</f>
        <v>29207672.32</v>
      </c>
      <c r="Y20" s="25">
        <f t="shared" si="4"/>
        <v>0.84657420386605553</v>
      </c>
    </row>
    <row r="21" spans="2:25" ht="36" customHeight="1">
      <c r="B21" s="49" t="str">
        <f>dados!C13</f>
        <v>003</v>
      </c>
      <c r="C21" s="50" t="str">
        <f>dados!D13</f>
        <v>DIRETORIA DE GESTÃO ESTRATÉGICA</v>
      </c>
      <c r="D21" s="49" t="str">
        <f>dados!E13&amp;"."&amp;dados!F13</f>
        <v>02.122</v>
      </c>
      <c r="E21" s="49" t="str">
        <f>dados!G13&amp;"."&amp;dados!H13</f>
        <v>2220.2166</v>
      </c>
      <c r="F21" s="50" t="str">
        <f>dados!I13</f>
        <v>PROG. GES MANU. SER. EST. JUDICIÁRIO-PREST. JURISD. DO TJ/AC</v>
      </c>
      <c r="G21" s="50" t="str">
        <f>dados!J13</f>
        <v>MODERNIZAÇÃO E DESENVOLVIMENTO INSTITUCIONAL.</v>
      </c>
      <c r="H21" s="49" t="str">
        <f>dados!K13</f>
        <v>Estadual</v>
      </c>
      <c r="I21" s="49" t="str">
        <f>dados!M13</f>
        <v xml:space="preserve">100 </v>
      </c>
      <c r="J21" s="49" t="str">
        <f>dados!N13</f>
        <v>RP</v>
      </c>
      <c r="K21" s="49" t="str">
        <f>dados!L13</f>
        <v>3</v>
      </c>
      <c r="L21" s="52">
        <f>dados!O13</f>
        <v>138924.6</v>
      </c>
      <c r="M21" s="52">
        <f>dados!P13</f>
        <v>0</v>
      </c>
      <c r="N21" s="52">
        <f>dados!Q13</f>
        <v>138924.6</v>
      </c>
      <c r="O21" s="52">
        <f t="shared" si="0"/>
        <v>0</v>
      </c>
      <c r="P21" s="52">
        <f>dados!X13</f>
        <v>0</v>
      </c>
      <c r="Q21" s="52">
        <f>dados!Y13</f>
        <v>0</v>
      </c>
      <c r="R21" s="52">
        <f>dados!T13</f>
        <v>0</v>
      </c>
      <c r="S21" s="52">
        <f t="shared" si="1"/>
        <v>0</v>
      </c>
      <c r="T21" s="52">
        <f>dados!U13</f>
        <v>0</v>
      </c>
      <c r="U21" s="54">
        <f t="shared" si="2"/>
        <v>0</v>
      </c>
      <c r="V21" s="52">
        <f>dados!V13</f>
        <v>0</v>
      </c>
      <c r="W21" s="54">
        <f t="shared" si="3"/>
        <v>0</v>
      </c>
      <c r="X21" s="52">
        <f>dados!W13</f>
        <v>0</v>
      </c>
      <c r="Y21" s="54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49" t="str">
        <f>dados!C15</f>
        <v>005</v>
      </c>
      <c r="C23" s="50" t="str">
        <f>dados!D15</f>
        <v>DIRETORIA DE TECNOLOGIA E INFORMAÇÃO</v>
      </c>
      <c r="D23" s="49" t="str">
        <f>dados!E15&amp;"."&amp;dados!F15</f>
        <v>02.126</v>
      </c>
      <c r="E23" s="49" t="str">
        <f>dados!G15&amp;"."&amp;dados!H15</f>
        <v>2220.2168</v>
      </c>
      <c r="F23" s="50" t="str">
        <f>dados!I15</f>
        <v>PROG. GES MANU. SER. EST. JUDICIÁRIO-PREST. JURISD. DO TJ/AC</v>
      </c>
      <c r="G23" s="50" t="str">
        <f>dados!J15</f>
        <v>PLANO ESTRATÉGICO DE TECNOLOGIA DA INFORMAÇÃO</v>
      </c>
      <c r="H23" s="49" t="str">
        <f>dados!K15</f>
        <v>Estadual</v>
      </c>
      <c r="I23" s="49" t="str">
        <f>dados!M15</f>
        <v xml:space="preserve">100 </v>
      </c>
      <c r="J23" s="49" t="str">
        <f>dados!N15</f>
        <v>RP</v>
      </c>
      <c r="K23" s="49" t="str">
        <f>dados!L15</f>
        <v>3</v>
      </c>
      <c r="L23" s="52">
        <f>dados!O15</f>
        <v>914528.24</v>
      </c>
      <c r="M23" s="52">
        <f>dados!P15</f>
        <v>119034.4</v>
      </c>
      <c r="N23" s="52">
        <f>dados!Q15</f>
        <v>940403.64</v>
      </c>
      <c r="O23" s="52">
        <f t="shared" si="0"/>
        <v>93159</v>
      </c>
      <c r="P23" s="52">
        <f>dados!X15</f>
        <v>0</v>
      </c>
      <c r="Q23" s="52">
        <f>dados!Y15</f>
        <v>0</v>
      </c>
      <c r="R23" s="52">
        <f>dados!T15</f>
        <v>0</v>
      </c>
      <c r="S23" s="52">
        <f t="shared" si="1"/>
        <v>93159</v>
      </c>
      <c r="T23" s="52">
        <f>dados!U15</f>
        <v>71045.149999999994</v>
      </c>
      <c r="U23" s="54">
        <f t="shared" si="2"/>
        <v>0.76262250560869049</v>
      </c>
      <c r="V23" s="52">
        <f>dados!V15</f>
        <v>71045.149999999994</v>
      </c>
      <c r="W23" s="54">
        <f t="shared" si="3"/>
        <v>0.76262250560869049</v>
      </c>
      <c r="X23" s="52">
        <f>dados!W15</f>
        <v>71045.149999999994</v>
      </c>
      <c r="Y23" s="54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49" t="str">
        <f>dados!C17</f>
        <v>005</v>
      </c>
      <c r="C25" s="50" t="str">
        <f>dados!D17</f>
        <v>DIRETORIA DE TECNOLOGIA E INFORMAÇÃO</v>
      </c>
      <c r="D25" s="49" t="str">
        <f>dados!E17&amp;"."&amp;dados!F17</f>
        <v>02.126</v>
      </c>
      <c r="E25" s="49" t="str">
        <f>dados!G17&amp;"."&amp;dados!H17</f>
        <v>2220.2168</v>
      </c>
      <c r="F25" s="50" t="str">
        <f>dados!I17</f>
        <v>PROG. GES MANU. SER. EST. JUDICIÁRIO-PREST. JURISD. DO TJ/AC</v>
      </c>
      <c r="G25" s="50" t="str">
        <f>dados!J17</f>
        <v>PLANO ESTRATÉGICO DE TECNOLOGIA DA INFORMAÇÃO</v>
      </c>
      <c r="H25" s="49" t="str">
        <f>dados!K17</f>
        <v>Estadual</v>
      </c>
      <c r="I25" s="49" t="str">
        <f>dados!M17</f>
        <v xml:space="preserve">100 </v>
      </c>
      <c r="J25" s="49" t="str">
        <f>dados!N17</f>
        <v>RP</v>
      </c>
      <c r="K25" s="49" t="str">
        <f>dados!L17</f>
        <v>4</v>
      </c>
      <c r="L25" s="52">
        <f>dados!O17</f>
        <v>450005</v>
      </c>
      <c r="M25" s="52">
        <f>dados!P17</f>
        <v>78916.740000000005</v>
      </c>
      <c r="N25" s="52">
        <f>dados!Q17</f>
        <v>528459.37</v>
      </c>
      <c r="O25" s="52">
        <f t="shared" si="0"/>
        <v>462.36999999999534</v>
      </c>
      <c r="P25" s="52">
        <f>dados!X17</f>
        <v>0</v>
      </c>
      <c r="Q25" s="52">
        <f>dados!Y17</f>
        <v>0</v>
      </c>
      <c r="R25" s="52">
        <f>dados!T17</f>
        <v>0</v>
      </c>
      <c r="S25" s="52">
        <f t="shared" si="1"/>
        <v>462.36999999999534</v>
      </c>
      <c r="T25" s="52">
        <f>dados!U17</f>
        <v>349.57</v>
      </c>
      <c r="U25" s="54">
        <f t="shared" si="2"/>
        <v>0.75603953543699531</v>
      </c>
      <c r="V25" s="52">
        <f>dados!V17</f>
        <v>349.57</v>
      </c>
      <c r="W25" s="54">
        <f t="shared" si="3"/>
        <v>0.75603953543699531</v>
      </c>
      <c r="X25" s="52">
        <f>dados!W17</f>
        <v>349.57</v>
      </c>
      <c r="Y25" s="54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49" t="str">
        <f>dados!C19</f>
        <v>006</v>
      </c>
      <c r="C27" s="50" t="str">
        <f>dados!D19</f>
        <v>DIRETORIA DE LOGÍSTICA</v>
      </c>
      <c r="D27" s="49" t="str">
        <f>dados!E19&amp;"."&amp;dados!F19</f>
        <v>02.122</v>
      </c>
      <c r="E27" s="49" t="str">
        <f>dados!G19&amp;"."&amp;dados!H19</f>
        <v>2220.1907</v>
      </c>
      <c r="F27" s="50" t="str">
        <f>dados!I19</f>
        <v>PROG. GES MANU. SER. EST. JUDICIÁRIO-PREST. JURISD. DO TJ/AC</v>
      </c>
      <c r="G27" s="50" t="str">
        <f>dados!J19</f>
        <v>PLANO DE OBRAS.</v>
      </c>
      <c r="H27" s="49" t="str">
        <f>dados!K19</f>
        <v>Estadual</v>
      </c>
      <c r="I27" s="49" t="str">
        <f>dados!M19</f>
        <v xml:space="preserve">100 </v>
      </c>
      <c r="J27" s="49" t="str">
        <f>dados!N19</f>
        <v>RP</v>
      </c>
      <c r="K27" s="49" t="str">
        <f>dados!L19</f>
        <v>3</v>
      </c>
      <c r="L27" s="52">
        <f>dados!O19</f>
        <v>1</v>
      </c>
      <c r="M27" s="52">
        <f>dados!P19</f>
        <v>0</v>
      </c>
      <c r="N27" s="52">
        <f>dados!Q19</f>
        <v>0</v>
      </c>
      <c r="O27" s="52">
        <f t="shared" si="0"/>
        <v>1</v>
      </c>
      <c r="P27" s="52">
        <f>dados!X19</f>
        <v>0</v>
      </c>
      <c r="Q27" s="52">
        <f>dados!Y19</f>
        <v>0</v>
      </c>
      <c r="R27" s="52">
        <f>dados!T19</f>
        <v>0</v>
      </c>
      <c r="S27" s="52">
        <f t="shared" si="1"/>
        <v>1</v>
      </c>
      <c r="T27" s="52">
        <f>dados!U19</f>
        <v>0</v>
      </c>
      <c r="U27" s="54">
        <f t="shared" si="2"/>
        <v>0</v>
      </c>
      <c r="V27" s="52">
        <f>dados!V19</f>
        <v>0</v>
      </c>
      <c r="W27" s="54">
        <f t="shared" si="3"/>
        <v>0</v>
      </c>
      <c r="X27" s="52">
        <f>dados!W19</f>
        <v>0</v>
      </c>
      <c r="Y27" s="54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3000000</v>
      </c>
      <c r="N28" s="23">
        <f>dados!Q20</f>
        <v>1020000</v>
      </c>
      <c r="O28" s="23">
        <f t="shared" si="0"/>
        <v>3000001</v>
      </c>
      <c r="P28" s="23">
        <f>dados!X20</f>
        <v>0</v>
      </c>
      <c r="Q28" s="23">
        <f>dados!Y20</f>
        <v>0</v>
      </c>
      <c r="R28" s="23">
        <f>dados!T20</f>
        <v>9300000</v>
      </c>
      <c r="S28" s="23">
        <f t="shared" si="1"/>
        <v>12300001</v>
      </c>
      <c r="T28" s="23">
        <f>dados!U20</f>
        <v>5997184.6200000001</v>
      </c>
      <c r="U28" s="25">
        <f t="shared" si="2"/>
        <v>0.48757594572553287</v>
      </c>
      <c r="V28" s="23">
        <f>dados!V20</f>
        <v>5997184.6200000001</v>
      </c>
      <c r="W28" s="25">
        <f t="shared" si="3"/>
        <v>0.48757594572553287</v>
      </c>
      <c r="X28" s="23">
        <f>dados!W20</f>
        <v>5990401.04</v>
      </c>
      <c r="Y28" s="25">
        <f t="shared" si="4"/>
        <v>0.48702443520126543</v>
      </c>
    </row>
    <row r="29" spans="2:25" ht="36" customHeight="1">
      <c r="B29" s="49" t="str">
        <f>dados!C21</f>
        <v>006</v>
      </c>
      <c r="C29" s="50" t="str">
        <f>dados!D21</f>
        <v>DIRETORIA DE LOGÍSTICA</v>
      </c>
      <c r="D29" s="49" t="str">
        <f>dados!E21&amp;"."&amp;dados!F21</f>
        <v>02.122</v>
      </c>
      <c r="E29" s="49" t="str">
        <f>dados!G21&amp;"."&amp;dados!H21</f>
        <v>2220.2169</v>
      </c>
      <c r="F29" s="50" t="str">
        <f>dados!I21</f>
        <v>PROG. GES MANU. SER. EST. JUDICIÁRIO-PREST. JURISD. DO TJ/AC</v>
      </c>
      <c r="G29" s="50" t="str">
        <f>dados!J21</f>
        <v>GESTÃO ADMINISTRATIVA DO TRIBUNAL DE JUSTIÇA  / AC.</v>
      </c>
      <c r="H29" s="49" t="str">
        <f>dados!K21</f>
        <v>Estadual</v>
      </c>
      <c r="I29" s="49" t="str">
        <f>dados!M21</f>
        <v xml:space="preserve">100 </v>
      </c>
      <c r="J29" s="49" t="str">
        <f>dados!N21</f>
        <v>RP</v>
      </c>
      <c r="K29" s="49" t="str">
        <f>dados!L21</f>
        <v>3</v>
      </c>
      <c r="L29" s="52">
        <f>dados!O21</f>
        <v>10425199.59</v>
      </c>
      <c r="M29" s="52">
        <f>dados!P21</f>
        <v>558168.41</v>
      </c>
      <c r="N29" s="52">
        <f>dados!Q21</f>
        <v>9403976.0199999996</v>
      </c>
      <c r="O29" s="52">
        <f t="shared" si="0"/>
        <v>1579391.9800000004</v>
      </c>
      <c r="P29" s="52">
        <f>dados!X21</f>
        <v>0</v>
      </c>
      <c r="Q29" s="52">
        <f>dados!Y21</f>
        <v>0</v>
      </c>
      <c r="R29" s="52">
        <f>dados!T21</f>
        <v>0</v>
      </c>
      <c r="S29" s="52">
        <f t="shared" si="1"/>
        <v>1579391.9800000004</v>
      </c>
      <c r="T29" s="52">
        <f>dados!U21</f>
        <v>1095334.1200000001</v>
      </c>
      <c r="U29" s="54">
        <f t="shared" si="2"/>
        <v>0.69351632392105711</v>
      </c>
      <c r="V29" s="52">
        <f>dados!V21</f>
        <v>1023388.86</v>
      </c>
      <c r="W29" s="54">
        <f t="shared" si="3"/>
        <v>0.64796381959594329</v>
      </c>
      <c r="X29" s="52">
        <f>dados!W21</f>
        <v>1020408.86</v>
      </c>
      <c r="Y29" s="54">
        <f t="shared" si="4"/>
        <v>0.64607701756216318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49" t="str">
        <f>dados!C23</f>
        <v>006</v>
      </c>
      <c r="C31" s="50" t="str">
        <f>dados!D23</f>
        <v>DIRETORIA DE LOGÍSTICA</v>
      </c>
      <c r="D31" s="49" t="str">
        <f>dados!E23&amp;"."&amp;dados!F23</f>
        <v>02.122</v>
      </c>
      <c r="E31" s="49" t="str">
        <f>dados!G23&amp;"."&amp;dados!H23</f>
        <v>2220.2169</v>
      </c>
      <c r="F31" s="50" t="str">
        <f>dados!I23</f>
        <v>PROG. GES MANU. SER. EST. JUDICIÁRIO-PREST. JURISD. DO TJ/AC</v>
      </c>
      <c r="G31" s="50" t="str">
        <f>dados!J23</f>
        <v>GESTÃO ADMINISTRATIVA DO TRIBUNAL DE JUSTIÇA  / AC.</v>
      </c>
      <c r="H31" s="49" t="str">
        <f>dados!K23</f>
        <v>Estadual</v>
      </c>
      <c r="I31" s="49" t="str">
        <f>dados!M23</f>
        <v xml:space="preserve">100 </v>
      </c>
      <c r="J31" s="49" t="str">
        <f>dados!N23</f>
        <v>RP</v>
      </c>
      <c r="K31" s="49" t="str">
        <f>dados!L23</f>
        <v>4</v>
      </c>
      <c r="L31" s="52">
        <f>dados!O23</f>
        <v>1145000</v>
      </c>
      <c r="M31" s="52">
        <f>dados!P23</f>
        <v>0</v>
      </c>
      <c r="N31" s="52">
        <f>dados!Q23</f>
        <v>1134496.53</v>
      </c>
      <c r="O31" s="52">
        <f t="shared" si="0"/>
        <v>10503.469999999972</v>
      </c>
      <c r="P31" s="52">
        <f>dados!X23</f>
        <v>0</v>
      </c>
      <c r="Q31" s="52">
        <f>dados!Y23</f>
        <v>0</v>
      </c>
      <c r="R31" s="52">
        <f>dados!T23</f>
        <v>0</v>
      </c>
      <c r="S31" s="52">
        <f t="shared" si="1"/>
        <v>10503.469999999972</v>
      </c>
      <c r="T31" s="52">
        <f>dados!U23</f>
        <v>3875.2</v>
      </c>
      <c r="U31" s="54">
        <f t="shared" si="2"/>
        <v>0.36894473921475573</v>
      </c>
      <c r="V31" s="52">
        <f>dados!V23</f>
        <v>3021.2</v>
      </c>
      <c r="W31" s="54">
        <f t="shared" si="3"/>
        <v>0.28763827573173512</v>
      </c>
      <c r="X31" s="52">
        <f>dados!W23</f>
        <v>3021.2</v>
      </c>
      <c r="Y31" s="54">
        <f t="shared" si="4"/>
        <v>0.28763827573173512</v>
      </c>
    </row>
    <row r="32" spans="2:25" ht="36" customHeight="1">
      <c r="B32" s="32" t="str">
        <f>dados!C24</f>
        <v>006</v>
      </c>
      <c r="C32" s="33" t="str">
        <f>dados!D24</f>
        <v>DIRETORIA DE LOGÍSTICA</v>
      </c>
      <c r="D32" s="34" t="str">
        <f>dados!E24&amp;"."&amp;dados!F24</f>
        <v>02.122</v>
      </c>
      <c r="E32" s="34" t="str">
        <f>dados!G24&amp;"."&amp;dados!H24</f>
        <v>2220.2169</v>
      </c>
      <c r="F32" s="33" t="str">
        <f>dados!I24</f>
        <v>PROG. GES MANU. SER. EST. JUDICIÁRIO-PREST. JURISD. DO TJ/AC</v>
      </c>
      <c r="G32" s="35" t="str">
        <f>dados!J24</f>
        <v>GESTÃO ADMINISTRATIVA DO TRIBUNAL DE JUSTIÇA  / AC.</v>
      </c>
      <c r="H32" s="32" t="str">
        <f>dados!K24</f>
        <v>Estadual</v>
      </c>
      <c r="I32" s="32" t="str">
        <f>dados!M24</f>
        <v xml:space="preserve">200 </v>
      </c>
      <c r="J32" s="32" t="str">
        <f>dados!N24</f>
        <v>CONVÊNIO</v>
      </c>
      <c r="K32" s="32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6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49" t="str">
        <f>dados!C25</f>
        <v>007</v>
      </c>
      <c r="C33" s="50" t="str">
        <f>dados!D25</f>
        <v>ESCOLA DO PODER JUDICIÁRIO</v>
      </c>
      <c r="D33" s="49" t="str">
        <f>dados!E25&amp;"."&amp;dados!F25</f>
        <v>02.128</v>
      </c>
      <c r="E33" s="49" t="str">
        <f>dados!G25&amp;"."&amp;dados!H25</f>
        <v>2220.2170</v>
      </c>
      <c r="F33" s="50" t="str">
        <f>dados!I25</f>
        <v>PROG. GES MANU. SER. EST. JUDICIÁRIO-PREST. JURISD. DO TJ/AC</v>
      </c>
      <c r="G33" s="51" t="str">
        <f>dados!J25</f>
        <v>PLANO ESTRATÉGICO DE CAPACITAÇÃO.</v>
      </c>
      <c r="H33" s="49" t="str">
        <f>dados!K25</f>
        <v>Estadual</v>
      </c>
      <c r="I33" s="49" t="str">
        <f>dados!M25</f>
        <v xml:space="preserve">100 </v>
      </c>
      <c r="J33" s="49" t="str">
        <f>dados!N25</f>
        <v>RP</v>
      </c>
      <c r="K33" s="49" t="str">
        <f>dados!L25</f>
        <v>3</v>
      </c>
      <c r="L33" s="52">
        <f>dados!O25</f>
        <v>245063.55</v>
      </c>
      <c r="M33" s="52">
        <f>dados!P25</f>
        <v>99453.34</v>
      </c>
      <c r="N33" s="52">
        <f>dados!Q25</f>
        <v>294785.21999999997</v>
      </c>
      <c r="O33" s="53">
        <f t="shared" ref="O33:O45" si="5">L33+M33-N33</f>
        <v>49731.670000000042</v>
      </c>
      <c r="P33" s="52">
        <f>dados!X25</f>
        <v>0</v>
      </c>
      <c r="Q33" s="52">
        <f>dados!Y25</f>
        <v>0</v>
      </c>
      <c r="R33" s="52">
        <f>dados!T25</f>
        <v>0</v>
      </c>
      <c r="S33" s="52">
        <f t="shared" ref="S33:S45" si="6">O33-P33+Q33+R33</f>
        <v>49731.670000000042</v>
      </c>
      <c r="T33" s="52">
        <f>dados!U25</f>
        <v>12000</v>
      </c>
      <c r="U33" s="54">
        <f t="shared" ref="U33:U45" si="7">IF(S33&gt;0,T33/S33,0)</f>
        <v>0.24129493338952804</v>
      </c>
      <c r="V33" s="52">
        <f>dados!V25</f>
        <v>12000</v>
      </c>
      <c r="W33" s="54">
        <f t="shared" ref="W33:W45" si="8">IF(S33&gt;0,V33/S33,0)</f>
        <v>0.24129493338952804</v>
      </c>
      <c r="X33" s="52">
        <f>dados!W25</f>
        <v>12000</v>
      </c>
      <c r="Y33" s="54">
        <f t="shared" ref="Y33:Y45" si="9">IF(S33&gt;0,X33/S33,0)</f>
        <v>0.24129493338952804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49" t="str">
        <f>dados!C27</f>
        <v>007</v>
      </c>
      <c r="C35" s="50" t="str">
        <f>dados!D27</f>
        <v>ESCOLA DO PODER JUDICIÁRIO</v>
      </c>
      <c r="D35" s="49" t="str">
        <f>dados!E27&amp;"."&amp;dados!F27</f>
        <v>02.128</v>
      </c>
      <c r="E35" s="49" t="str">
        <f>dados!G27&amp;"."&amp;dados!H27</f>
        <v>2220.2170</v>
      </c>
      <c r="F35" s="50" t="str">
        <f>dados!I27</f>
        <v>PROG. GES MANU. SER. EST. JUDICIÁRIO-PREST. JURISD. DO TJ/AC</v>
      </c>
      <c r="G35" s="50" t="str">
        <f>dados!J27</f>
        <v>PLANO ESTRATÉGICO DE CAPACITAÇÃO.</v>
      </c>
      <c r="H35" s="49" t="str">
        <f>dados!K27</f>
        <v>Estadual</v>
      </c>
      <c r="I35" s="49" t="str">
        <f>dados!M27</f>
        <v xml:space="preserve">200 </v>
      </c>
      <c r="J35" s="49" t="str">
        <f>dados!N27</f>
        <v>CONVÊNIO</v>
      </c>
      <c r="K35" s="49" t="str">
        <f>dados!L27</f>
        <v>4</v>
      </c>
      <c r="L35" s="52">
        <f>dados!O27</f>
        <v>2</v>
      </c>
      <c r="M35" s="52">
        <f>dados!P27</f>
        <v>113390.08</v>
      </c>
      <c r="N35" s="52">
        <f>dados!Q27</f>
        <v>0</v>
      </c>
      <c r="O35" s="52">
        <f t="shared" si="5"/>
        <v>113392.08</v>
      </c>
      <c r="P35" s="52">
        <f>dados!X27</f>
        <v>0</v>
      </c>
      <c r="Q35" s="52">
        <f>dados!Y27</f>
        <v>0</v>
      </c>
      <c r="R35" s="52">
        <f>dados!T27</f>
        <v>0</v>
      </c>
      <c r="S35" s="52">
        <f t="shared" si="6"/>
        <v>113392.08</v>
      </c>
      <c r="T35" s="52">
        <f>dados!U27</f>
        <v>97017.32</v>
      </c>
      <c r="U35" s="54">
        <f t="shared" si="7"/>
        <v>0.85559167800784686</v>
      </c>
      <c r="V35" s="52">
        <f>dados!V27</f>
        <v>63054.16</v>
      </c>
      <c r="W35" s="54">
        <f t="shared" si="8"/>
        <v>0.5560719937406563</v>
      </c>
      <c r="X35" s="52">
        <f>dados!W27</f>
        <v>63054.16</v>
      </c>
      <c r="Y35" s="54">
        <f t="shared" si="9"/>
        <v>0.5560719937406563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49" t="str">
        <f>dados!C29</f>
        <v>009</v>
      </c>
      <c r="C37" s="50" t="str">
        <f>dados!D29</f>
        <v>1º GRAU DE JURISDIÇÃO</v>
      </c>
      <c r="D37" s="49" t="str">
        <f>dados!E29&amp;"."&amp;dados!F29</f>
        <v>02.122</v>
      </c>
      <c r="E37" s="49" t="str">
        <f>dados!G29&amp;"."&amp;dados!H29</f>
        <v>2220.4161</v>
      </c>
      <c r="F37" s="50" t="str">
        <f>dados!I29</f>
        <v>PROG. GES MANU. SER. EST. JUDICIÁRIO-PREST. JURISD. DO TJ/AC</v>
      </c>
      <c r="G37" s="50" t="str">
        <f>dados!J29</f>
        <v>CUSTEIO COM FOLHA DE PAGAMENTO - 1º GRAU DE JURISDIÇÃO</v>
      </c>
      <c r="H37" s="49" t="str">
        <f>dados!K29</f>
        <v>Estadual</v>
      </c>
      <c r="I37" s="49" t="str">
        <f>dados!M29</f>
        <v xml:space="preserve">100 </v>
      </c>
      <c r="J37" s="49" t="str">
        <f>dados!N29</f>
        <v>RP</v>
      </c>
      <c r="K37" s="49" t="str">
        <f>dados!L29</f>
        <v>1</v>
      </c>
      <c r="L37" s="52">
        <f>dados!O29</f>
        <v>77799008.120000005</v>
      </c>
      <c r="M37" s="52">
        <f>dados!P29</f>
        <v>0</v>
      </c>
      <c r="N37" s="52">
        <f>dados!Q29</f>
        <v>77799003.120000005</v>
      </c>
      <c r="O37" s="52">
        <f t="shared" si="5"/>
        <v>5</v>
      </c>
      <c r="P37" s="52">
        <f>dados!X29</f>
        <v>0</v>
      </c>
      <c r="Q37" s="52">
        <f>dados!Y29</f>
        <v>0</v>
      </c>
      <c r="R37" s="52">
        <f>dados!T29</f>
        <v>0</v>
      </c>
      <c r="S37" s="52">
        <f t="shared" si="6"/>
        <v>5</v>
      </c>
      <c r="T37" s="52">
        <f>dados!U29</f>
        <v>0</v>
      </c>
      <c r="U37" s="54">
        <f t="shared" si="7"/>
        <v>0</v>
      </c>
      <c r="V37" s="52">
        <f>dados!V29</f>
        <v>0</v>
      </c>
      <c r="W37" s="54">
        <f t="shared" si="8"/>
        <v>0</v>
      </c>
      <c r="X37" s="52">
        <f>dados!W29</f>
        <v>0</v>
      </c>
      <c r="Y37" s="54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49" t="str">
        <f>dados!C31</f>
        <v>009</v>
      </c>
      <c r="C39" s="50" t="str">
        <f>dados!D31</f>
        <v>1º GRAU DE JURISDIÇÃO</v>
      </c>
      <c r="D39" s="49" t="str">
        <f>dados!E31&amp;"."&amp;dados!F31</f>
        <v>02.122</v>
      </c>
      <c r="E39" s="49" t="str">
        <f>dados!G31&amp;"."&amp;dados!H31</f>
        <v>2220.4162</v>
      </c>
      <c r="F39" s="50" t="str">
        <f>dados!I31</f>
        <v>PROG. GES MANU. SER. EST. JUDICIÁRIO-PREST. JURISD. DO TJ/AC</v>
      </c>
      <c r="G39" s="50" t="str">
        <f>dados!J31</f>
        <v>PLANO DE OBRAS</v>
      </c>
      <c r="H39" s="49" t="str">
        <f>dados!K31</f>
        <v>Estadual</v>
      </c>
      <c r="I39" s="49" t="str">
        <f>dados!M31</f>
        <v xml:space="preserve">100 </v>
      </c>
      <c r="J39" s="49" t="str">
        <f>dados!N31</f>
        <v>RP</v>
      </c>
      <c r="K39" s="49" t="str">
        <f>dados!L31</f>
        <v>4</v>
      </c>
      <c r="L39" s="52">
        <f>dados!O31</f>
        <v>4157100.85</v>
      </c>
      <c r="M39" s="52">
        <f>dados!P31</f>
        <v>0</v>
      </c>
      <c r="N39" s="52">
        <f>dados!Q31</f>
        <v>4157099.85</v>
      </c>
      <c r="O39" s="52">
        <f t="shared" si="5"/>
        <v>1</v>
      </c>
      <c r="P39" s="52">
        <f>dados!X31</f>
        <v>0</v>
      </c>
      <c r="Q39" s="52">
        <f>dados!Y31</f>
        <v>0</v>
      </c>
      <c r="R39" s="52">
        <f>dados!T31</f>
        <v>0</v>
      </c>
      <c r="S39" s="52">
        <f t="shared" si="6"/>
        <v>1</v>
      </c>
      <c r="T39" s="52">
        <f>dados!U31</f>
        <v>0</v>
      </c>
      <c r="U39" s="54">
        <f t="shared" si="7"/>
        <v>0</v>
      </c>
      <c r="V39" s="52">
        <f>dados!V31</f>
        <v>0</v>
      </c>
      <c r="W39" s="54">
        <f t="shared" si="8"/>
        <v>0</v>
      </c>
      <c r="X39" s="52">
        <f>dados!W31</f>
        <v>0</v>
      </c>
      <c r="Y39" s="54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49" t="str">
        <f>dados!C33</f>
        <v>009</v>
      </c>
      <c r="C41" s="50" t="str">
        <f>dados!D33</f>
        <v>1º GRAU DE JURISDIÇÃO</v>
      </c>
      <c r="D41" s="49" t="str">
        <f>dados!E33&amp;"."&amp;dados!F33</f>
        <v>02.122</v>
      </c>
      <c r="E41" s="49" t="str">
        <f>dados!G33&amp;"."&amp;dados!H33</f>
        <v>2220.4163</v>
      </c>
      <c r="F41" s="50" t="str">
        <f>dados!I33</f>
        <v>PROG. GES MANU. SER. EST. JUDICIÁRIO-PREST. JURISD. DO TJ/AC</v>
      </c>
      <c r="G41" s="50" t="str">
        <f>dados!J33</f>
        <v>GESTÃO ADMINISTRATIVA DO 1º GRAU</v>
      </c>
      <c r="H41" s="49" t="str">
        <f>dados!K33</f>
        <v>Estadual</v>
      </c>
      <c r="I41" s="49" t="str">
        <f>dados!M33</f>
        <v xml:space="preserve">100 </v>
      </c>
      <c r="J41" s="49" t="str">
        <f>dados!N33</f>
        <v>RP</v>
      </c>
      <c r="K41" s="49" t="str">
        <f>dados!L33</f>
        <v>3</v>
      </c>
      <c r="L41" s="52">
        <f>dados!O33</f>
        <v>10515834.300000001</v>
      </c>
      <c r="M41" s="52">
        <f>dados!P33</f>
        <v>0</v>
      </c>
      <c r="N41" s="52">
        <f>dados!Q33</f>
        <v>9742332.9199999999</v>
      </c>
      <c r="O41" s="52">
        <f t="shared" si="5"/>
        <v>773501.38000000082</v>
      </c>
      <c r="P41" s="52">
        <f>dados!X33</f>
        <v>0</v>
      </c>
      <c r="Q41" s="52">
        <f>dados!Y33</f>
        <v>0</v>
      </c>
      <c r="R41" s="52">
        <f>dados!T33</f>
        <v>0</v>
      </c>
      <c r="S41" s="52">
        <f t="shared" si="6"/>
        <v>773501.38000000082</v>
      </c>
      <c r="T41" s="52">
        <f>dados!U33</f>
        <v>773499.38</v>
      </c>
      <c r="U41" s="54">
        <f t="shared" si="7"/>
        <v>0.99999741435496747</v>
      </c>
      <c r="V41" s="52">
        <f>dados!V33</f>
        <v>773461.38</v>
      </c>
      <c r="W41" s="54">
        <f t="shared" si="8"/>
        <v>0.99994828709937034</v>
      </c>
      <c r="X41" s="52">
        <f>dados!W33</f>
        <v>773461.38</v>
      </c>
      <c r="Y41" s="54">
        <f t="shared" si="9"/>
        <v>0.99994828709937034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49" t="str">
        <f>dados!C35</f>
        <v>009</v>
      </c>
      <c r="C43" s="50" t="str">
        <f>dados!D35</f>
        <v>1º GRAU DE JURISDIÇÃO</v>
      </c>
      <c r="D43" s="49" t="str">
        <f>dados!E35&amp;"."&amp;dados!F35</f>
        <v>02.122</v>
      </c>
      <c r="E43" s="49" t="str">
        <f>dados!G35&amp;"."&amp;dados!H35</f>
        <v>2220.4165</v>
      </c>
      <c r="F43" s="50" t="str">
        <f>dados!I35</f>
        <v>PROG. GES MANU. SER. EST. JUDICIÁRIO-PREST. JURISD. DO TJ/AC</v>
      </c>
      <c r="G43" s="50" t="str">
        <f>dados!J35</f>
        <v xml:space="preserve">MODERNIZAÇÃO E EXPANSÃO DA INFRAESTRUTURA TECN. DO 1º GRAU </v>
      </c>
      <c r="H43" s="49" t="str">
        <f>dados!K35</f>
        <v>Estadual</v>
      </c>
      <c r="I43" s="49" t="str">
        <f>dados!M35</f>
        <v xml:space="preserve">100 </v>
      </c>
      <c r="J43" s="49" t="str">
        <f>dados!N35</f>
        <v>RP</v>
      </c>
      <c r="K43" s="49" t="str">
        <f>dados!L35</f>
        <v>3</v>
      </c>
      <c r="L43" s="52">
        <f>dados!O35</f>
        <v>316555.39</v>
      </c>
      <c r="M43" s="52">
        <f>dados!P35</f>
        <v>0</v>
      </c>
      <c r="N43" s="52">
        <f>dados!Q35</f>
        <v>316555.39</v>
      </c>
      <c r="O43" s="52">
        <f t="shared" si="5"/>
        <v>0</v>
      </c>
      <c r="P43" s="52">
        <f>dados!X35</f>
        <v>0</v>
      </c>
      <c r="Q43" s="52">
        <f>dados!Y35</f>
        <v>0</v>
      </c>
      <c r="R43" s="52">
        <f>dados!T35</f>
        <v>0</v>
      </c>
      <c r="S43" s="52">
        <f t="shared" si="6"/>
        <v>0</v>
      </c>
      <c r="T43" s="52">
        <f>dados!U35</f>
        <v>0</v>
      </c>
      <c r="U43" s="54">
        <f t="shared" si="7"/>
        <v>0</v>
      </c>
      <c r="V43" s="52">
        <f>dados!V35</f>
        <v>0</v>
      </c>
      <c r="W43" s="54">
        <f t="shared" si="8"/>
        <v>0</v>
      </c>
      <c r="X43" s="52">
        <f>dados!W35</f>
        <v>0</v>
      </c>
      <c r="Y43" s="54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49" t="str">
        <f>dados!C37</f>
        <v>009</v>
      </c>
      <c r="C45" s="50" t="str">
        <f>dados!D37</f>
        <v>1º GRAU DE JURISDIÇÃO</v>
      </c>
      <c r="D45" s="49" t="str">
        <f>dados!E37&amp;"."&amp;dados!F37</f>
        <v>02.128</v>
      </c>
      <c r="E45" s="49" t="str">
        <f>dados!G37&amp;"."&amp;dados!H37</f>
        <v>2220.1945</v>
      </c>
      <c r="F45" s="50" t="str">
        <f>dados!I37</f>
        <v>PROG. GES MANU. SER. EST. JUDICIÁRIO-PREST. JURISD. DO TJ/AC</v>
      </c>
      <c r="G45" s="50" t="str">
        <f>dados!J37</f>
        <v>PLANO ESTRATÉGICO DE CAPACITAÇÃO 1º GRAU</v>
      </c>
      <c r="H45" s="49" t="str">
        <f>dados!K37</f>
        <v>Estadual</v>
      </c>
      <c r="I45" s="49" t="str">
        <f>dados!M37</f>
        <v xml:space="preserve">100 </v>
      </c>
      <c r="J45" s="49" t="str">
        <f>dados!N37</f>
        <v>RP</v>
      </c>
      <c r="K45" s="49" t="str">
        <f>dados!L37</f>
        <v>3</v>
      </c>
      <c r="L45" s="52">
        <f>dados!O37</f>
        <v>921686.11</v>
      </c>
      <c r="M45" s="52">
        <f>dados!P37</f>
        <v>0</v>
      </c>
      <c r="N45" s="52">
        <f>dados!Q37</f>
        <v>917634.5</v>
      </c>
      <c r="O45" s="52">
        <f t="shared" si="5"/>
        <v>4051.609999999986</v>
      </c>
      <c r="P45" s="52">
        <f>dados!X37</f>
        <v>0</v>
      </c>
      <c r="Q45" s="52">
        <f>dados!Y37</f>
        <v>0</v>
      </c>
      <c r="R45" s="52">
        <f>dados!T37</f>
        <v>0</v>
      </c>
      <c r="S45" s="52">
        <f t="shared" si="6"/>
        <v>4051.609999999986</v>
      </c>
      <c r="T45" s="52">
        <f>dados!U37</f>
        <v>4051.61</v>
      </c>
      <c r="U45" s="54">
        <f t="shared" si="7"/>
        <v>1.0000000000000036</v>
      </c>
      <c r="V45" s="52">
        <f>dados!V37</f>
        <v>4051.61</v>
      </c>
      <c r="W45" s="54">
        <f t="shared" si="8"/>
        <v>1.0000000000000036</v>
      </c>
      <c r="X45" s="52">
        <f>dados!W37</f>
        <v>4051.61</v>
      </c>
      <c r="Y45" s="54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49" t="str">
        <f>dados!C39</f>
        <v>617</v>
      </c>
      <c r="C47" s="50" t="str">
        <f>dados!D39</f>
        <v>FUNDO ESPECIAL DO PODER JUDICIÁRIO - FUNEJ</v>
      </c>
      <c r="D47" s="49" t="str">
        <f>dados!E39&amp;"."&amp;dados!F39</f>
        <v>02.061</v>
      </c>
      <c r="E47" s="49" t="str">
        <f>dados!G39&amp;"."&amp;dados!H39</f>
        <v>2220.2643</v>
      </c>
      <c r="F47" s="50" t="str">
        <f>dados!I39</f>
        <v>PROG. GES MANU. SER. EST. JUDICIÁRIO-PREST. JURISD. DO TJ/AC</v>
      </c>
      <c r="G47" s="50" t="str">
        <f>dados!J39</f>
        <v>MANUTENÇÃO DAS ATIVIDADES DO FUNDO ESP. DO PODER JUDICIÁRIO</v>
      </c>
      <c r="H47" s="49" t="str">
        <f>dados!K39</f>
        <v>Estadual</v>
      </c>
      <c r="I47" s="49" t="str">
        <f>dados!M39</f>
        <v xml:space="preserve">700 </v>
      </c>
      <c r="J47" s="49" t="str">
        <f>dados!N39</f>
        <v>RECURSOS PRÓPRIO INDIRETAS</v>
      </c>
      <c r="K47" s="49" t="str">
        <f>dados!L39</f>
        <v>3</v>
      </c>
      <c r="L47" s="52">
        <f>dados!O39</f>
        <v>8357876.5599999996</v>
      </c>
      <c r="M47" s="52">
        <f>dados!P39</f>
        <v>18466060.16</v>
      </c>
      <c r="N47" s="52">
        <f>dados!Q39</f>
        <v>7930000</v>
      </c>
      <c r="O47" s="52">
        <f t="shared" si="10"/>
        <v>18893936.719999999</v>
      </c>
      <c r="P47" s="52">
        <f>dados!X39</f>
        <v>0</v>
      </c>
      <c r="Q47" s="52">
        <f>dados!Y39</f>
        <v>0</v>
      </c>
      <c r="R47" s="52">
        <f>dados!T39</f>
        <v>0</v>
      </c>
      <c r="S47" s="52">
        <f t="shared" si="11"/>
        <v>18893936.719999999</v>
      </c>
      <c r="T47" s="52">
        <f>dados!U39</f>
        <v>17328103.800000001</v>
      </c>
      <c r="U47" s="54">
        <f t="shared" si="12"/>
        <v>0.91712511038832367</v>
      </c>
      <c r="V47" s="52">
        <f>dados!V39</f>
        <v>13002201.359999999</v>
      </c>
      <c r="W47" s="54">
        <f t="shared" si="13"/>
        <v>0.68816793200310877</v>
      </c>
      <c r="X47" s="52">
        <f>dados!W39</f>
        <v>12929913.199999999</v>
      </c>
      <c r="Y47" s="54">
        <f t="shared" si="14"/>
        <v>0.68434193422026024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8711474.0600000005</v>
      </c>
      <c r="N48" s="23">
        <f>dados!Q40</f>
        <v>500000</v>
      </c>
      <c r="O48" s="23">
        <f t="shared" si="10"/>
        <v>10161475.060000001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10161475.060000001</v>
      </c>
      <c r="T48" s="23">
        <f>dados!U40</f>
        <v>8937656.1300000008</v>
      </c>
      <c r="U48" s="25">
        <f t="shared" si="12"/>
        <v>0.87956286633842318</v>
      </c>
      <c r="V48" s="23">
        <f>dados!V40</f>
        <v>8340688.9699999997</v>
      </c>
      <c r="W48" s="25">
        <f t="shared" si="13"/>
        <v>0.82081478532901098</v>
      </c>
      <c r="X48" s="23">
        <f>dados!W40</f>
        <v>7733646.1299999999</v>
      </c>
      <c r="Y48" s="25">
        <f t="shared" si="14"/>
        <v>0.76107514748946292</v>
      </c>
    </row>
    <row r="49" spans="2:25" ht="36" customHeight="1">
      <c r="B49" s="49" t="str">
        <f>dados!C41</f>
        <v>631</v>
      </c>
      <c r="C49" s="50" t="str">
        <f>dados!D41</f>
        <v>FUNDO ESPECIAL DE COMPENSAÇÃO - FECOM</v>
      </c>
      <c r="D49" s="49" t="str">
        <f>dados!E41&amp;"."&amp;dados!F41</f>
        <v>02.061</v>
      </c>
      <c r="E49" s="49" t="str">
        <f>dados!G41&amp;"."&amp;dados!H41</f>
        <v>2220.2645</v>
      </c>
      <c r="F49" s="50" t="str">
        <f>dados!I41</f>
        <v>PROG. GES MANU. SER. EST. JUDICIÁRIO-PREST. JURISD. DO TJ/AC</v>
      </c>
      <c r="G49" s="50" t="str">
        <f>dados!J41</f>
        <v>MANUTENÇÃO DAS ATIVIDADES DO FUNDO ESPECIAL DE COMPENSAÇÃO</v>
      </c>
      <c r="H49" s="49" t="str">
        <f>dados!K41</f>
        <v>Estadual</v>
      </c>
      <c r="I49" s="49" t="str">
        <f>dados!M41</f>
        <v xml:space="preserve">700 </v>
      </c>
      <c r="J49" s="49" t="str">
        <f>dados!N41</f>
        <v>RECURSOS PRÓPRIO INDIRETAS</v>
      </c>
      <c r="K49" s="49" t="str">
        <f>dados!L41</f>
        <v>3</v>
      </c>
      <c r="L49" s="52">
        <f>dados!O41</f>
        <v>700000</v>
      </c>
      <c r="M49" s="52">
        <f>dados!P41</f>
        <v>4096960.22</v>
      </c>
      <c r="N49" s="52">
        <f>dados!Q41</f>
        <v>200000</v>
      </c>
      <c r="O49" s="52">
        <f t="shared" si="10"/>
        <v>4596960.2200000007</v>
      </c>
      <c r="P49" s="52">
        <f>dados!X41</f>
        <v>0</v>
      </c>
      <c r="Q49" s="52">
        <f>dados!Y41</f>
        <v>0</v>
      </c>
      <c r="R49" s="52">
        <f>dados!T41</f>
        <v>0</v>
      </c>
      <c r="S49" s="52">
        <f t="shared" si="11"/>
        <v>4596960.2200000007</v>
      </c>
      <c r="T49" s="52">
        <f>dados!U41</f>
        <v>1948596.98</v>
      </c>
      <c r="U49" s="54">
        <f t="shared" si="12"/>
        <v>0.42388815363731813</v>
      </c>
      <c r="V49" s="52">
        <f>dados!V41</f>
        <v>1948596.98</v>
      </c>
      <c r="W49" s="54">
        <f t="shared" si="13"/>
        <v>0.42388815363731813</v>
      </c>
      <c r="X49" s="52">
        <f>dados!W41</f>
        <v>1924241.82</v>
      </c>
      <c r="Y49" s="54">
        <f t="shared" si="14"/>
        <v>0.41859005253693488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49" t="str">
        <f>dados!C43</f>
        <v>633</v>
      </c>
      <c r="C51" s="50" t="str">
        <f>dados!D43</f>
        <v>FUNDO ESTADUAL DE SEGURANÇA DOS MAGISTRADOS - FUNSEG</v>
      </c>
      <c r="D51" s="49" t="str">
        <f>dados!E43&amp;"."&amp;dados!F43</f>
        <v>02.061</v>
      </c>
      <c r="E51" s="49" t="str">
        <f>dados!G43&amp;"."&amp;dados!H43</f>
        <v>2220.2908</v>
      </c>
      <c r="F51" s="50" t="str">
        <f>dados!I43</f>
        <v>PROG. GES MANU. SER. EST. JUDICIÁRIO-PREST. JURISD. DO TJ/AC</v>
      </c>
      <c r="G51" s="50" t="str">
        <f>dados!J43</f>
        <v>MANUTENÇÃO DAS ATIV DO FUNDO ESTADUAL DE SEG DOS MAGISTRADOS</v>
      </c>
      <c r="H51" s="49" t="str">
        <f>dados!K43</f>
        <v>Estadual</v>
      </c>
      <c r="I51" s="49" t="str">
        <f>dados!M43</f>
        <v xml:space="preserve">700 </v>
      </c>
      <c r="J51" s="49" t="str">
        <f>dados!N43</f>
        <v>RECURSOS PRÓPRIO INDIRETAS</v>
      </c>
      <c r="K51" s="49" t="str">
        <f>dados!L43</f>
        <v>3</v>
      </c>
      <c r="L51" s="52">
        <f>dados!O43</f>
        <v>125000</v>
      </c>
      <c r="M51" s="52">
        <f>dados!P43</f>
        <v>82000</v>
      </c>
      <c r="N51" s="52">
        <f>dados!Q43</f>
        <v>0</v>
      </c>
      <c r="O51" s="52">
        <f t="shared" si="15"/>
        <v>207000</v>
      </c>
      <c r="P51" s="52">
        <f>dados!X43</f>
        <v>0</v>
      </c>
      <c r="Q51" s="52">
        <f>dados!Y43</f>
        <v>0</v>
      </c>
      <c r="R51" s="52">
        <f>dados!T43</f>
        <v>0</v>
      </c>
      <c r="S51" s="52">
        <f t="shared" si="16"/>
        <v>207000</v>
      </c>
      <c r="T51" s="52">
        <f>dados!U43</f>
        <v>61697</v>
      </c>
      <c r="U51" s="54">
        <f t="shared" si="17"/>
        <v>0.29805314009661837</v>
      </c>
      <c r="V51" s="52">
        <f>dados!V43</f>
        <v>1200</v>
      </c>
      <c r="W51" s="54">
        <f t="shared" si="18"/>
        <v>5.7971014492753624E-3</v>
      </c>
      <c r="X51" s="52">
        <f>dados!W43</f>
        <v>1200</v>
      </c>
      <c r="Y51" s="54">
        <f t="shared" si="19"/>
        <v>5.7971014492753624E-3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2039932.16</v>
      </c>
      <c r="N52" s="23">
        <f>dados!Q44</f>
        <v>322000</v>
      </c>
      <c r="O52" s="23">
        <f t="shared" ref="O52" si="20">L52+M52-N52</f>
        <v>2135451.66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2135451.66</v>
      </c>
      <c r="T52" s="23">
        <f>dados!U44</f>
        <v>711898.79</v>
      </c>
      <c r="U52" s="25">
        <f t="shared" ref="U52" si="22">IF(S52&gt;0,T52/S52,0)</f>
        <v>0.33337153134152425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65" t="s">
        <v>46</v>
      </c>
      <c r="C53" s="69"/>
      <c r="D53" s="69"/>
      <c r="E53" s="69"/>
      <c r="F53" s="69"/>
      <c r="G53" s="69"/>
      <c r="H53" s="69"/>
      <c r="I53" s="69"/>
      <c r="J53" s="69"/>
      <c r="K53" s="66"/>
      <c r="L53" s="55">
        <f t="shared" ref="L53:T53" si="25">SUM(L10:L52)</f>
        <v>235780509.77000001</v>
      </c>
      <c r="M53" s="55">
        <f t="shared" si="25"/>
        <v>198743296.28999999</v>
      </c>
      <c r="N53" s="55">
        <f t="shared" si="25"/>
        <v>150293265.73000002</v>
      </c>
      <c r="O53" s="55">
        <f t="shared" si="25"/>
        <v>284230540.33000004</v>
      </c>
      <c r="P53" s="55">
        <f t="shared" si="25"/>
        <v>0</v>
      </c>
      <c r="Q53" s="55">
        <f t="shared" si="25"/>
        <v>0</v>
      </c>
      <c r="R53" s="55">
        <f t="shared" si="25"/>
        <v>11186090.390000001</v>
      </c>
      <c r="S53" s="55">
        <f t="shared" si="25"/>
        <v>295416630.72000003</v>
      </c>
      <c r="T53" s="55">
        <f t="shared" si="25"/>
        <v>234029985.01999998</v>
      </c>
      <c r="U53" s="56">
        <f t="shared" ref="U53" si="26">IF(S53&gt;0,T53/S53,0)</f>
        <v>0.79220314865014096</v>
      </c>
      <c r="V53" s="57">
        <f>SUM(V10:V52)</f>
        <v>228183553.90999997</v>
      </c>
      <c r="W53" s="56">
        <f t="shared" ref="W53" si="27">IF(S53&gt;0,V53/S53,0)</f>
        <v>0.77241268832381849</v>
      </c>
      <c r="X53" s="57">
        <f>SUM(X10:X52)</f>
        <v>227346518.42999995</v>
      </c>
      <c r="Y53" s="56">
        <f t="shared" ref="Y53" si="28">IF(S53&gt;0,X53/S53,0)</f>
        <v>0.76957928155873567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3:K53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6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Outubro\Anexo_II_OUTUBRO_2016.htm"/>
    <webPublishItem id="14971" divId="Anexo_II_NOVEMBRO_2016_14971" sourceType="printArea" destinationFile="\\172.19.0.223\estatistica\Transparencia\INTERNET\Anexo II\2016\Novembro\Anexo_II_NOVEMBR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2016-12-20T15:26:52Z</cp:lastPrinted>
  <dcterms:created xsi:type="dcterms:W3CDTF">2015-11-24T16:00:25Z</dcterms:created>
  <dcterms:modified xsi:type="dcterms:W3CDTF">2017-01-17T19:37:28Z</dcterms:modified>
</cp:coreProperties>
</file>