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II'!$B$1:$Y$55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S21" i="1" s="1"/>
  <c r="U21" i="1" s="1"/>
  <c r="O22" i="1"/>
  <c r="S22" i="1" s="1"/>
  <c r="W22" i="1" s="1"/>
  <c r="O23" i="1"/>
  <c r="S23" i="1" s="1"/>
  <c r="W23" i="1" s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S24" i="1"/>
  <c r="U24" i="1" s="1"/>
  <c r="S20" i="1"/>
  <c r="W20" i="1" s="1"/>
  <c r="S36" i="1"/>
  <c r="W36" i="1" s="1"/>
  <c r="Y28" i="1"/>
  <c r="W28" i="1"/>
  <c r="U28" i="1"/>
  <c r="U13" i="1"/>
  <c r="W43" i="1"/>
  <c r="W13" i="1" l="1"/>
  <c r="U43" i="1"/>
  <c r="O53" i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<sst xmlns="http://schemas.openxmlformats.org/spreadsheetml/2006/main" count="729" uniqueCount="173">
  <si>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</si>
  <si>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</si>
  <si>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</si>
  <si>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</si>
  <si>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</si>
  <si>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</si>
  <si>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</si>
  <si>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</si>
  <si>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</si>
  <si>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</si>
  <si>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</si>
  <si>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</si>
  <si>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</si>
  <si>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</si>
  <si>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</si>
  <si>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</si>
  <si>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</si>
  <si>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</si>
  <si>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</si>
  <si>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</si>
  <si>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</si>
  <si>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</si>
  <si>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</si>
  <si>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</si>
  <si>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</si>
  <si>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</si>
  <si>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</si>
  <si>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</si>
  <si>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</si>
  <si>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</si>
  <si>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</si>
  <si>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</si>
  <si>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</si>
  <si>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</si>
  <si>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</si>
  <si>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</si>
  <si>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</si>
  <si>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</si>
  <si>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</si>
  <si>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</si>
  <si>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</si>
  <si>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</si>
  <si>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</si>
  <si>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</si>
  <si>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</si>
  <si>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</si>
  <si>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</si>
  <si>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</si>
  <si>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</si>
  <si>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</si>
  <si>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</si>
  <si>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</si>
  <si>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</si>
  <si>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</si>
  <si>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</si>
  <si>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</si>
  <si>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</si>
  <si>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</si>
  <si>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</si>
  <si>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</si>
  <si>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</si>
  <si>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</si>
  <si>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</si>
  <si>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</si>
  <si>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</si>
  <si>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</si>
  <si>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</si>
  <si>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</si>
  <si>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</si>
  <si>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</si>
  <si>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</si>
  <si>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</si>
  <si>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</si>
  <si>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</si>
  <si>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</si>
  <si>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</si>
  <si>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</si>
  <si>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</si>
  <si>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</si>
  <si>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</si>
  <si>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</si>
  <si>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</si>
  <si>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</si>
  <si>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</si>
  <si>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</si>
  <si>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</si>
  <si>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</si>
  <si>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</si>
  <si>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</si>
  <si>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</si>
  <si>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</si>
  <si>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</si>
  <si>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</si>
  <si>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</si>
  <si>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</si>
  <si>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</si>
  <si>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</si>
  <si>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</si>
  <si>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</si>
  <si>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</si>
  <si>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</si>
  <si>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</si>
  <si>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</si>
  <si>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</si>
  <si>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</si>
  <si>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</si>
  <si>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</si>
  <si>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</si>
  <si>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</si>
  <si>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</si>
  <si>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</si>
  <si>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</si>
  <si>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</si>
  <si>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</si>
  <si>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</si>
  <si>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</si>
  <si>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</si>
  <si>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</si>
  <si>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</si>
  <si>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</si>
  <si>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</si>
  <si>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</si>
  <si>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</si>
  <si>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</si>
  <si>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</si>
  <si>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</si>
  <si>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</si>
  <si>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</si>
  <si>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</si>
  <si>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</si>
  <si>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</si>
  <si>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</si>
  <si>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</si>
  <si>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</si>
  <si>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</si>
  <si>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</si>
  <si>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</si>
  <si>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</si>
  <si>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</si>
  <si>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</si>
  <si>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</si>
  <si>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</si>
  <si>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</si>
  <si>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</si>
  <si>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</si>
  <si>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</si>
  <si>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</si>
  <si>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</si>
  <si>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</si>
  <si>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</si>
  <si>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</si>
  <si>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</si>
  <si>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</si>
  <si>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</si>
  <si>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</si>
  <si>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</si>
  <si>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</si>
  <si>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</si>
  <si>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</si>
  <si>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</si>
  <si>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</si>
  <si>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</si>
  <si>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</si>
  <si>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</si>
  <si>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</si>
  <si>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</si>
  <si>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</si>
  <si>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</si>
  <si>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</si>
  <si>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</si>
  <si>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</si>
  <si>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31/08/2016 00:00:00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</si>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</sst>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61" fillId="25" borderId="5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A2" sqref="A2:AC44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30" t="s">
        <v>165</v>
      </c>
      <c r="B2" s="30" t="s">
        <v>171</v>
      </c>
      <c r="C2" s="30" t="s">
        <v>77</v>
      </c>
      <c r="D2" s="30" t="s">
        <v>78</v>
      </c>
      <c r="E2" s="30" t="s">
        <v>79</v>
      </c>
      <c r="F2" s="30" t="s">
        <v>80</v>
      </c>
      <c r="G2" s="30" t="s">
        <v>81</v>
      </c>
      <c r="H2" s="30" t="s">
        <v>82</v>
      </c>
      <c r="I2" s="30" t="s">
        <v>83</v>
      </c>
      <c r="J2" s="30" t="s">
        <v>84</v>
      </c>
      <c r="K2" s="30" t="s">
        <v>85</v>
      </c>
      <c r="L2" s="30" t="s">
        <v>86</v>
      </c>
      <c r="M2" s="30" t="s">
        <v>87</v>
      </c>
      <c r="N2" s="30" t="s">
        <v>88</v>
      </c>
      <c r="O2" s="30">
        <v>23492</v>
      </c>
      <c r="P2" s="30">
        <v>310760.25</v>
      </c>
      <c r="Q2" s="30">
        <v>178.95</v>
      </c>
      <c r="R2" s="30">
        <v>334073.3</v>
      </c>
      <c r="S2" s="30">
        <v>334073.3</v>
      </c>
      <c r="T2" s="30">
        <v>0</v>
      </c>
      <c r="U2" s="30">
        <v>30187.27</v>
      </c>
      <c r="V2" s="30">
        <v>21810.54</v>
      </c>
      <c r="W2" s="30">
        <v>21810.54</v>
      </c>
      <c r="X2" s="30">
        <v>0</v>
      </c>
      <c r="Y2" s="30">
        <v>0</v>
      </c>
      <c r="Z2" s="30">
        <v>9.0361217134084004</v>
      </c>
      <c r="AA2" s="30">
        <v>6.5286690076698699</v>
      </c>
      <c r="AB2" s="30">
        <v>6.5286690076698699</v>
      </c>
      <c r="AC2" s="30" t="s">
        <v>172</v>
      </c>
    </row>
    <row r="3" spans="1:29">
      <c r="A3" s="30" t="s">
        <v>165</v>
      </c>
      <c r="B3" s="30" t="s">
        <v>171</v>
      </c>
      <c r="C3" s="30" t="s">
        <v>77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30" t="s">
        <v>84</v>
      </c>
      <c r="K3" s="30" t="s">
        <v>85</v>
      </c>
      <c r="L3" s="30" t="s">
        <v>86</v>
      </c>
      <c r="M3" s="30" t="s">
        <v>89</v>
      </c>
      <c r="N3" s="30" t="s">
        <v>90</v>
      </c>
      <c r="O3" s="30">
        <v>8</v>
      </c>
      <c r="P3" s="30">
        <v>573457.25</v>
      </c>
      <c r="Q3" s="30">
        <v>25023.87</v>
      </c>
      <c r="R3" s="30">
        <v>548441.38</v>
      </c>
      <c r="S3" s="30">
        <v>548441.38</v>
      </c>
      <c r="T3" s="30">
        <v>0</v>
      </c>
      <c r="U3" s="30">
        <v>148675.93</v>
      </c>
      <c r="V3" s="30">
        <v>121765</v>
      </c>
      <c r="W3" s="30">
        <v>42779.75</v>
      </c>
      <c r="X3" s="30">
        <v>0</v>
      </c>
      <c r="Y3" s="30">
        <v>0</v>
      </c>
      <c r="Z3" s="30">
        <v>27.108809696306999</v>
      </c>
      <c r="AA3" s="30">
        <v>22.202008170864101</v>
      </c>
      <c r="AB3" s="30">
        <v>7.8002411123682904</v>
      </c>
      <c r="AC3" s="30" t="s">
        <v>172</v>
      </c>
    </row>
    <row r="4" spans="1:29">
      <c r="A4" s="30" t="s">
        <v>165</v>
      </c>
      <c r="B4" s="30" t="s">
        <v>171</v>
      </c>
      <c r="C4" s="30" t="s">
        <v>77</v>
      </c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30" t="s">
        <v>84</v>
      </c>
      <c r="K4" s="30" t="s">
        <v>85</v>
      </c>
      <c r="L4" s="30" t="s">
        <v>91</v>
      </c>
      <c r="M4" s="30" t="s">
        <v>87</v>
      </c>
      <c r="N4" s="30" t="s">
        <v>88</v>
      </c>
      <c r="O4" s="30">
        <v>501</v>
      </c>
      <c r="P4" s="30">
        <v>28062.799999999999</v>
      </c>
      <c r="Q4" s="30">
        <v>0</v>
      </c>
      <c r="R4" s="30">
        <v>28563.8</v>
      </c>
      <c r="S4" s="30">
        <v>28563.8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172</v>
      </c>
    </row>
    <row r="5" spans="1:29">
      <c r="A5" s="30" t="s">
        <v>165</v>
      </c>
      <c r="B5" s="30" t="s">
        <v>171</v>
      </c>
      <c r="C5" s="30" t="s">
        <v>77</v>
      </c>
      <c r="D5" s="30" t="s">
        <v>78</v>
      </c>
      <c r="E5" s="30" t="s">
        <v>79</v>
      </c>
      <c r="F5" s="30" t="s">
        <v>80</v>
      </c>
      <c r="G5" s="30" t="s">
        <v>81</v>
      </c>
      <c r="H5" s="30" t="s">
        <v>82</v>
      </c>
      <c r="I5" s="30" t="s">
        <v>83</v>
      </c>
      <c r="J5" s="30" t="s">
        <v>84</v>
      </c>
      <c r="K5" s="30" t="s">
        <v>85</v>
      </c>
      <c r="L5" s="30" t="s">
        <v>91</v>
      </c>
      <c r="M5" s="30" t="s">
        <v>89</v>
      </c>
      <c r="N5" s="30" t="s">
        <v>90</v>
      </c>
      <c r="O5" s="30">
        <v>3</v>
      </c>
      <c r="P5" s="30">
        <v>205859.41</v>
      </c>
      <c r="Q5" s="30">
        <v>0</v>
      </c>
      <c r="R5" s="30">
        <v>205862.41</v>
      </c>
      <c r="S5" s="30">
        <v>205862.41</v>
      </c>
      <c r="T5" s="30">
        <v>0</v>
      </c>
      <c r="U5" s="30">
        <v>38841.25</v>
      </c>
      <c r="V5" s="30">
        <v>38841.25</v>
      </c>
      <c r="W5" s="30">
        <v>5878.6</v>
      </c>
      <c r="X5" s="30">
        <v>0</v>
      </c>
      <c r="Y5" s="30">
        <v>0</v>
      </c>
      <c r="Z5" s="30">
        <v>18.867577621383099</v>
      </c>
      <c r="AA5" s="30">
        <v>18.867577621383099</v>
      </c>
      <c r="AB5" s="30">
        <v>2.8555966094052798</v>
      </c>
      <c r="AC5" s="30" t="s">
        <v>172</v>
      </c>
    </row>
    <row r="6" spans="1:29">
      <c r="A6" s="30" t="s">
        <v>165</v>
      </c>
      <c r="B6" s="30" t="s">
        <v>171</v>
      </c>
      <c r="C6" s="30" t="s">
        <v>77</v>
      </c>
      <c r="D6" s="30" t="s">
        <v>78</v>
      </c>
      <c r="E6" s="30" t="s">
        <v>79</v>
      </c>
      <c r="F6" s="30" t="s">
        <v>80</v>
      </c>
      <c r="G6" s="30" t="s">
        <v>81</v>
      </c>
      <c r="H6" s="30" t="s">
        <v>92</v>
      </c>
      <c r="I6" s="30" t="s">
        <v>83</v>
      </c>
      <c r="J6" s="30" t="s">
        <v>93</v>
      </c>
      <c r="K6" s="30" t="s">
        <v>85</v>
      </c>
      <c r="L6" s="30" t="s">
        <v>94</v>
      </c>
      <c r="M6" s="30" t="s">
        <v>87</v>
      </c>
      <c r="N6" s="30" t="s">
        <v>88</v>
      </c>
      <c r="O6" s="30">
        <v>2300004</v>
      </c>
      <c r="P6" s="30">
        <v>0</v>
      </c>
      <c r="Q6" s="30">
        <v>2300004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172</v>
      </c>
    </row>
    <row r="7" spans="1:29">
      <c r="A7" s="30" t="s">
        <v>165</v>
      </c>
      <c r="B7" s="30" t="s">
        <v>171</v>
      </c>
      <c r="C7" s="30" t="s">
        <v>95</v>
      </c>
      <c r="D7" s="30" t="s">
        <v>96</v>
      </c>
      <c r="E7" s="30" t="s">
        <v>79</v>
      </c>
      <c r="F7" s="30" t="s">
        <v>97</v>
      </c>
      <c r="G7" s="30" t="s">
        <v>81</v>
      </c>
      <c r="H7" s="30" t="s">
        <v>98</v>
      </c>
      <c r="I7" s="30" t="s">
        <v>83</v>
      </c>
      <c r="J7" s="30" t="s">
        <v>99</v>
      </c>
      <c r="K7" s="30" t="s">
        <v>85</v>
      </c>
      <c r="L7" s="30" t="s">
        <v>94</v>
      </c>
      <c r="M7" s="30" t="s">
        <v>87</v>
      </c>
      <c r="N7" s="30" t="s">
        <v>88</v>
      </c>
      <c r="O7" s="30">
        <v>66142046.530000001</v>
      </c>
      <c r="P7" s="30">
        <v>102942410.19</v>
      </c>
      <c r="Q7" s="30">
        <v>9590841.5099999998</v>
      </c>
      <c r="R7" s="30">
        <v>159493615.21000001</v>
      </c>
      <c r="S7" s="30">
        <v>161379705.59999999</v>
      </c>
      <c r="T7" s="30">
        <v>1886090.39</v>
      </c>
      <c r="U7" s="30">
        <v>103255334.19</v>
      </c>
      <c r="V7" s="30">
        <v>103255334.19</v>
      </c>
      <c r="W7" s="30">
        <v>103254319.23999999</v>
      </c>
      <c r="X7" s="30">
        <v>0</v>
      </c>
      <c r="Y7" s="30">
        <v>0</v>
      </c>
      <c r="Z7" s="30">
        <v>63.982849520082397</v>
      </c>
      <c r="AA7" s="30">
        <v>63.982849520082397</v>
      </c>
      <c r="AB7" s="30">
        <v>63.982220599614202</v>
      </c>
      <c r="AC7" s="30" t="s">
        <v>172</v>
      </c>
    </row>
    <row r="8" spans="1:29">
      <c r="A8" s="30" t="s">
        <v>165</v>
      </c>
      <c r="B8" s="30" t="s">
        <v>171</v>
      </c>
      <c r="C8" s="30" t="s">
        <v>95</v>
      </c>
      <c r="D8" s="30" t="s">
        <v>96</v>
      </c>
      <c r="E8" s="30" t="s">
        <v>79</v>
      </c>
      <c r="F8" s="30" t="s">
        <v>97</v>
      </c>
      <c r="G8" s="30" t="s">
        <v>81</v>
      </c>
      <c r="H8" s="30" t="s">
        <v>100</v>
      </c>
      <c r="I8" s="30" t="s">
        <v>83</v>
      </c>
      <c r="J8" s="30" t="s">
        <v>101</v>
      </c>
      <c r="K8" s="30" t="s">
        <v>85</v>
      </c>
      <c r="L8" s="30" t="s">
        <v>86</v>
      </c>
      <c r="M8" s="30" t="s">
        <v>87</v>
      </c>
      <c r="N8" s="30" t="s">
        <v>88</v>
      </c>
      <c r="O8" s="30">
        <v>5472593.7000000002</v>
      </c>
      <c r="P8" s="30">
        <v>26515380.09</v>
      </c>
      <c r="Q8" s="30">
        <v>3595598.99</v>
      </c>
      <c r="R8" s="30">
        <v>28392374.800000001</v>
      </c>
      <c r="S8" s="30">
        <v>28392374.800000001</v>
      </c>
      <c r="T8" s="30">
        <v>0</v>
      </c>
      <c r="U8" s="30">
        <v>19708522.07</v>
      </c>
      <c r="V8" s="30">
        <v>19708522.07</v>
      </c>
      <c r="W8" s="30">
        <v>19705337.27</v>
      </c>
      <c r="X8" s="30">
        <v>0</v>
      </c>
      <c r="Y8" s="30">
        <v>0</v>
      </c>
      <c r="Z8" s="30">
        <v>69.414841868035595</v>
      </c>
      <c r="AA8" s="30">
        <v>69.414841868035595</v>
      </c>
      <c r="AB8" s="30">
        <v>69.403624771817306</v>
      </c>
      <c r="AC8" s="30" t="s">
        <v>172</v>
      </c>
    </row>
    <row r="9" spans="1:29">
      <c r="A9" s="30" t="s">
        <v>165</v>
      </c>
      <c r="B9" s="30" t="s">
        <v>171</v>
      </c>
      <c r="C9" s="30" t="s">
        <v>95</v>
      </c>
      <c r="D9" s="30" t="s">
        <v>96</v>
      </c>
      <c r="E9" s="30" t="s">
        <v>79</v>
      </c>
      <c r="F9" s="30" t="s">
        <v>97</v>
      </c>
      <c r="G9" s="30" t="s">
        <v>81</v>
      </c>
      <c r="H9" s="30" t="s">
        <v>100</v>
      </c>
      <c r="I9" s="30" t="s">
        <v>83</v>
      </c>
      <c r="J9" s="30" t="s">
        <v>101</v>
      </c>
      <c r="K9" s="30" t="s">
        <v>85</v>
      </c>
      <c r="L9" s="30" t="s">
        <v>91</v>
      </c>
      <c r="M9" s="30" t="s">
        <v>87</v>
      </c>
      <c r="N9" s="30" t="s">
        <v>88</v>
      </c>
      <c r="O9" s="30">
        <v>55880</v>
      </c>
      <c r="P9" s="30">
        <v>0</v>
      </c>
      <c r="Q9" s="30">
        <v>55880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172</v>
      </c>
    </row>
    <row r="10" spans="1:29">
      <c r="A10" s="30" t="s">
        <v>165</v>
      </c>
      <c r="B10" s="30" t="s">
        <v>171</v>
      </c>
      <c r="C10" s="30" t="s">
        <v>95</v>
      </c>
      <c r="D10" s="30" t="s">
        <v>96</v>
      </c>
      <c r="E10" s="30" t="s">
        <v>79</v>
      </c>
      <c r="F10" s="30" t="s">
        <v>102</v>
      </c>
      <c r="G10" s="30" t="s">
        <v>81</v>
      </c>
      <c r="H10" s="30" t="s">
        <v>103</v>
      </c>
      <c r="I10" s="30" t="s">
        <v>83</v>
      </c>
      <c r="J10" s="30" t="s">
        <v>104</v>
      </c>
      <c r="K10" s="30" t="s">
        <v>85</v>
      </c>
      <c r="L10" s="30" t="s">
        <v>86</v>
      </c>
      <c r="M10" s="30" t="s">
        <v>87</v>
      </c>
      <c r="N10" s="30" t="s">
        <v>88</v>
      </c>
      <c r="O10" s="30">
        <v>130068.75</v>
      </c>
      <c r="P10" s="30">
        <v>0</v>
      </c>
      <c r="Q10" s="30">
        <v>130068.75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172</v>
      </c>
    </row>
    <row r="11" spans="1:29">
      <c r="A11" s="30" t="s">
        <v>165</v>
      </c>
      <c r="B11" s="30" t="s">
        <v>171</v>
      </c>
      <c r="C11" s="30" t="s">
        <v>95</v>
      </c>
      <c r="D11" s="30" t="s">
        <v>96</v>
      </c>
      <c r="E11" s="30" t="s">
        <v>79</v>
      </c>
      <c r="F11" s="30" t="s">
        <v>102</v>
      </c>
      <c r="G11" s="30" t="s">
        <v>81</v>
      </c>
      <c r="H11" s="30" t="s">
        <v>103</v>
      </c>
      <c r="I11" s="30" t="s">
        <v>83</v>
      </c>
      <c r="J11" s="30" t="s">
        <v>104</v>
      </c>
      <c r="K11" s="30" t="s">
        <v>85</v>
      </c>
      <c r="L11" s="30" t="s">
        <v>91</v>
      </c>
      <c r="M11" s="30" t="s">
        <v>87</v>
      </c>
      <c r="N11" s="30" t="s">
        <v>88</v>
      </c>
      <c r="O11" s="30">
        <v>220000</v>
      </c>
      <c r="P11" s="30">
        <v>0</v>
      </c>
      <c r="Q11" s="30">
        <v>220000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172</v>
      </c>
    </row>
    <row r="12" spans="1:29">
      <c r="A12" s="30" t="s">
        <v>165</v>
      </c>
      <c r="B12" s="30" t="s">
        <v>171</v>
      </c>
      <c r="C12" s="30" t="s">
        <v>95</v>
      </c>
      <c r="D12" s="30" t="s">
        <v>96</v>
      </c>
      <c r="E12" s="30" t="s">
        <v>105</v>
      </c>
      <c r="F12" s="30" t="s">
        <v>106</v>
      </c>
      <c r="G12" s="30" t="s">
        <v>81</v>
      </c>
      <c r="H12" s="30" t="s">
        <v>107</v>
      </c>
      <c r="I12" s="30" t="s">
        <v>83</v>
      </c>
      <c r="J12" s="30" t="s">
        <v>108</v>
      </c>
      <c r="K12" s="30" t="s">
        <v>85</v>
      </c>
      <c r="L12" s="30" t="s">
        <v>94</v>
      </c>
      <c r="M12" s="30" t="s">
        <v>87</v>
      </c>
      <c r="N12" s="30" t="s">
        <v>88</v>
      </c>
      <c r="O12" s="30">
        <v>19521161.579999998</v>
      </c>
      <c r="P12" s="30">
        <v>17851491.420000002</v>
      </c>
      <c r="Q12" s="30">
        <v>6861454.5599999996</v>
      </c>
      <c r="R12" s="30">
        <v>30511198.440000001</v>
      </c>
      <c r="S12" s="30">
        <v>30511198.440000001</v>
      </c>
      <c r="T12" s="30">
        <v>0</v>
      </c>
      <c r="U12" s="30">
        <v>21203612.609999999</v>
      </c>
      <c r="V12" s="30">
        <v>21203612.609999999</v>
      </c>
      <c r="W12" s="30">
        <v>21201833.789999999</v>
      </c>
      <c r="X12" s="30">
        <v>0</v>
      </c>
      <c r="Y12" s="30">
        <v>0</v>
      </c>
      <c r="Z12" s="30">
        <v>69.494525597533396</v>
      </c>
      <c r="AA12" s="30">
        <v>69.494525597533396</v>
      </c>
      <c r="AB12" s="30">
        <v>69.488695541386903</v>
      </c>
      <c r="AC12" s="30" t="s">
        <v>172</v>
      </c>
    </row>
    <row r="13" spans="1:29">
      <c r="A13" s="30" t="s">
        <v>165</v>
      </c>
      <c r="B13" s="30" t="s">
        <v>171</v>
      </c>
      <c r="C13" s="30" t="s">
        <v>109</v>
      </c>
      <c r="D13" s="30" t="s">
        <v>110</v>
      </c>
      <c r="E13" s="30" t="s">
        <v>79</v>
      </c>
      <c r="F13" s="30" t="s">
        <v>97</v>
      </c>
      <c r="G13" s="30" t="s">
        <v>81</v>
      </c>
      <c r="H13" s="30" t="s">
        <v>111</v>
      </c>
      <c r="I13" s="30" t="s">
        <v>83</v>
      </c>
      <c r="J13" s="30" t="s">
        <v>112</v>
      </c>
      <c r="K13" s="30" t="s">
        <v>85</v>
      </c>
      <c r="L13" s="30" t="s">
        <v>86</v>
      </c>
      <c r="M13" s="30" t="s">
        <v>87</v>
      </c>
      <c r="N13" s="30" t="s">
        <v>88</v>
      </c>
      <c r="O13" s="30">
        <v>138924.6</v>
      </c>
      <c r="P13" s="30">
        <v>0</v>
      </c>
      <c r="Q13" s="30">
        <v>138924.6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172</v>
      </c>
    </row>
    <row r="14" spans="1:29">
      <c r="A14" s="30" t="s">
        <v>165</v>
      </c>
      <c r="B14" s="30" t="s">
        <v>171</v>
      </c>
      <c r="C14" s="30" t="s">
        <v>113</v>
      </c>
      <c r="D14" s="30" t="s">
        <v>114</v>
      </c>
      <c r="E14" s="30" t="s">
        <v>79</v>
      </c>
      <c r="F14" s="30" t="s">
        <v>115</v>
      </c>
      <c r="G14" s="30" t="s">
        <v>81</v>
      </c>
      <c r="H14" s="30" t="s">
        <v>116</v>
      </c>
      <c r="I14" s="30" t="s">
        <v>83</v>
      </c>
      <c r="J14" s="30" t="s">
        <v>117</v>
      </c>
      <c r="K14" s="30" t="s">
        <v>85</v>
      </c>
      <c r="L14" s="30" t="s">
        <v>86</v>
      </c>
      <c r="M14" s="30" t="s">
        <v>87</v>
      </c>
      <c r="N14" s="30" t="s">
        <v>88</v>
      </c>
      <c r="O14" s="30">
        <v>147896</v>
      </c>
      <c r="P14" s="30">
        <v>0</v>
      </c>
      <c r="Q14" s="30">
        <v>141896</v>
      </c>
      <c r="R14" s="30">
        <v>6000</v>
      </c>
      <c r="S14" s="30">
        <v>6000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172</v>
      </c>
    </row>
    <row r="15" spans="1:29">
      <c r="A15" s="30" t="s">
        <v>165</v>
      </c>
      <c r="B15" s="30" t="s">
        <v>171</v>
      </c>
      <c r="C15" s="30" t="s">
        <v>118</v>
      </c>
      <c r="D15" s="30" t="s">
        <v>119</v>
      </c>
      <c r="E15" s="30" t="s">
        <v>79</v>
      </c>
      <c r="F15" s="30" t="s">
        <v>120</v>
      </c>
      <c r="G15" s="30" t="s">
        <v>81</v>
      </c>
      <c r="H15" s="30" t="s">
        <v>121</v>
      </c>
      <c r="I15" s="30" t="s">
        <v>83</v>
      </c>
      <c r="J15" s="30" t="s">
        <v>122</v>
      </c>
      <c r="K15" s="30" t="s">
        <v>85</v>
      </c>
      <c r="L15" s="30" t="s">
        <v>86</v>
      </c>
      <c r="M15" s="30" t="s">
        <v>87</v>
      </c>
      <c r="N15" s="30" t="s">
        <v>88</v>
      </c>
      <c r="O15" s="30">
        <v>914528.24</v>
      </c>
      <c r="P15" s="30">
        <v>119034.4</v>
      </c>
      <c r="Q15" s="30">
        <v>940403.64</v>
      </c>
      <c r="R15" s="30">
        <v>93159</v>
      </c>
      <c r="S15" s="30">
        <v>93159</v>
      </c>
      <c r="T15" s="30">
        <v>0</v>
      </c>
      <c r="U15" s="30">
        <v>71045.149999999994</v>
      </c>
      <c r="V15" s="30">
        <v>71045.149999999994</v>
      </c>
      <c r="W15" s="30">
        <v>71045.149999999994</v>
      </c>
      <c r="X15" s="30">
        <v>0</v>
      </c>
      <c r="Y15" s="30">
        <v>0</v>
      </c>
      <c r="Z15" s="30">
        <v>76.262250560869106</v>
      </c>
      <c r="AA15" s="30">
        <v>76.262250560869106</v>
      </c>
      <c r="AB15" s="30">
        <v>76.262250560869106</v>
      </c>
      <c r="AC15" s="30" t="s">
        <v>172</v>
      </c>
    </row>
    <row r="16" spans="1:29">
      <c r="A16" s="30" t="s">
        <v>165</v>
      </c>
      <c r="B16" s="30" t="s">
        <v>171</v>
      </c>
      <c r="C16" s="30" t="s">
        <v>118</v>
      </c>
      <c r="D16" s="30" t="s">
        <v>119</v>
      </c>
      <c r="E16" s="30" t="s">
        <v>79</v>
      </c>
      <c r="F16" s="30" t="s">
        <v>120</v>
      </c>
      <c r="G16" s="30" t="s">
        <v>81</v>
      </c>
      <c r="H16" s="30" t="s">
        <v>121</v>
      </c>
      <c r="I16" s="30" t="s">
        <v>83</v>
      </c>
      <c r="J16" s="30" t="s">
        <v>122</v>
      </c>
      <c r="K16" s="30" t="s">
        <v>85</v>
      </c>
      <c r="L16" s="30" t="s">
        <v>86</v>
      </c>
      <c r="M16" s="30" t="s">
        <v>89</v>
      </c>
      <c r="N16" s="30" t="s">
        <v>90</v>
      </c>
      <c r="O16" s="30">
        <v>0</v>
      </c>
      <c r="P16" s="30">
        <v>81309.13</v>
      </c>
      <c r="Q16" s="30">
        <v>81309.13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172</v>
      </c>
    </row>
    <row r="17" spans="1:29">
      <c r="A17" s="30" t="s">
        <v>165</v>
      </c>
      <c r="B17" s="30" t="s">
        <v>171</v>
      </c>
      <c r="C17" s="30" t="s">
        <v>118</v>
      </c>
      <c r="D17" s="30" t="s">
        <v>119</v>
      </c>
      <c r="E17" s="30" t="s">
        <v>79</v>
      </c>
      <c r="F17" s="30" t="s">
        <v>120</v>
      </c>
      <c r="G17" s="30" t="s">
        <v>81</v>
      </c>
      <c r="H17" s="30" t="s">
        <v>121</v>
      </c>
      <c r="I17" s="30" t="s">
        <v>83</v>
      </c>
      <c r="J17" s="30" t="s">
        <v>122</v>
      </c>
      <c r="K17" s="30" t="s">
        <v>85</v>
      </c>
      <c r="L17" s="30" t="s">
        <v>91</v>
      </c>
      <c r="M17" s="30" t="s">
        <v>87</v>
      </c>
      <c r="N17" s="30" t="s">
        <v>88</v>
      </c>
      <c r="O17" s="30">
        <v>450005</v>
      </c>
      <c r="P17" s="30">
        <v>78916.740000000005</v>
      </c>
      <c r="Q17" s="30">
        <v>528459.37</v>
      </c>
      <c r="R17" s="30">
        <v>462.37</v>
      </c>
      <c r="S17" s="30">
        <v>462.37</v>
      </c>
      <c r="T17" s="30">
        <v>0</v>
      </c>
      <c r="U17" s="30">
        <v>349.57</v>
      </c>
      <c r="V17" s="30">
        <v>349.57</v>
      </c>
      <c r="W17" s="30">
        <v>349.57</v>
      </c>
      <c r="X17" s="30">
        <v>0</v>
      </c>
      <c r="Y17" s="30">
        <v>0</v>
      </c>
      <c r="Z17" s="30">
        <v>75.603953543698793</v>
      </c>
      <c r="AA17" s="30">
        <v>75.603953543698793</v>
      </c>
      <c r="AB17" s="30">
        <v>75.603953543698793</v>
      </c>
      <c r="AC17" s="30" t="s">
        <v>172</v>
      </c>
    </row>
    <row r="18" spans="1:29">
      <c r="A18" s="30" t="s">
        <v>165</v>
      </c>
      <c r="B18" s="30" t="s">
        <v>171</v>
      </c>
      <c r="C18" s="30" t="s">
        <v>118</v>
      </c>
      <c r="D18" s="30" t="s">
        <v>119</v>
      </c>
      <c r="E18" s="30" t="s">
        <v>79</v>
      </c>
      <c r="F18" s="30" t="s">
        <v>120</v>
      </c>
      <c r="G18" s="30" t="s">
        <v>81</v>
      </c>
      <c r="H18" s="30" t="s">
        <v>121</v>
      </c>
      <c r="I18" s="30" t="s">
        <v>83</v>
      </c>
      <c r="J18" s="30" t="s">
        <v>122</v>
      </c>
      <c r="K18" s="30" t="s">
        <v>85</v>
      </c>
      <c r="L18" s="30" t="s">
        <v>91</v>
      </c>
      <c r="M18" s="30" t="s">
        <v>89</v>
      </c>
      <c r="N18" s="30" t="s">
        <v>90</v>
      </c>
      <c r="O18" s="30">
        <v>0</v>
      </c>
      <c r="P18" s="30">
        <v>100810.08</v>
      </c>
      <c r="Q18" s="30">
        <v>32962.199999999997</v>
      </c>
      <c r="R18" s="30">
        <v>67847.88</v>
      </c>
      <c r="S18" s="30">
        <v>67847.88</v>
      </c>
      <c r="T18" s="30">
        <v>0</v>
      </c>
      <c r="U18" s="30">
        <v>51742.879999999997</v>
      </c>
      <c r="V18" s="30">
        <v>51742.879999999997</v>
      </c>
      <c r="W18" s="30">
        <v>51742.879999999997</v>
      </c>
      <c r="X18" s="30">
        <v>0</v>
      </c>
      <c r="Y18" s="30">
        <v>0</v>
      </c>
      <c r="Z18" s="30">
        <v>76.263075574358396</v>
      </c>
      <c r="AA18" s="30">
        <v>76.263075574358396</v>
      </c>
      <c r="AB18" s="30">
        <v>76.263075574358396</v>
      </c>
      <c r="AC18" s="30" t="s">
        <v>172</v>
      </c>
    </row>
    <row r="19" spans="1:29">
      <c r="A19" s="30" t="s">
        <v>165</v>
      </c>
      <c r="B19" s="30" t="s">
        <v>171</v>
      </c>
      <c r="C19" s="30" t="s">
        <v>123</v>
      </c>
      <c r="D19" s="30" t="s">
        <v>124</v>
      </c>
      <c r="E19" s="30" t="s">
        <v>79</v>
      </c>
      <c r="F19" s="30" t="s">
        <v>97</v>
      </c>
      <c r="G19" s="30" t="s">
        <v>81</v>
      </c>
      <c r="H19" s="30" t="s">
        <v>125</v>
      </c>
      <c r="I19" s="30" t="s">
        <v>83</v>
      </c>
      <c r="J19" s="30" t="s">
        <v>126</v>
      </c>
      <c r="K19" s="30" t="s">
        <v>85</v>
      </c>
      <c r="L19" s="30" t="s">
        <v>86</v>
      </c>
      <c r="M19" s="30" t="s">
        <v>87</v>
      </c>
      <c r="N19" s="30" t="s">
        <v>88</v>
      </c>
      <c r="O19" s="30">
        <v>1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172</v>
      </c>
    </row>
    <row r="20" spans="1:29">
      <c r="A20" s="30" t="s">
        <v>165</v>
      </c>
      <c r="B20" s="30" t="s">
        <v>171</v>
      </c>
      <c r="C20" s="30" t="s">
        <v>123</v>
      </c>
      <c r="D20" s="30" t="s">
        <v>124</v>
      </c>
      <c r="E20" s="30" t="s">
        <v>79</v>
      </c>
      <c r="F20" s="30" t="s">
        <v>97</v>
      </c>
      <c r="G20" s="30" t="s">
        <v>81</v>
      </c>
      <c r="H20" s="30" t="s">
        <v>125</v>
      </c>
      <c r="I20" s="30" t="s">
        <v>83</v>
      </c>
      <c r="J20" s="30" t="s">
        <v>126</v>
      </c>
      <c r="K20" s="30" t="s">
        <v>85</v>
      </c>
      <c r="L20" s="30" t="s">
        <v>91</v>
      </c>
      <c r="M20" s="30" t="s">
        <v>87</v>
      </c>
      <c r="N20" s="30" t="s">
        <v>88</v>
      </c>
      <c r="O20" s="30">
        <v>1020001</v>
      </c>
      <c r="P20" s="30">
        <v>0</v>
      </c>
      <c r="Q20" s="30">
        <v>0</v>
      </c>
      <c r="R20" s="30">
        <v>1020001</v>
      </c>
      <c r="S20" s="30">
        <v>5820001</v>
      </c>
      <c r="T20" s="30">
        <v>4800000</v>
      </c>
      <c r="U20" s="30">
        <v>1700000</v>
      </c>
      <c r="V20" s="30">
        <v>1341385.8500000001</v>
      </c>
      <c r="W20" s="30">
        <v>1341385.8500000001</v>
      </c>
      <c r="X20" s="30">
        <v>0</v>
      </c>
      <c r="Y20" s="30">
        <v>0</v>
      </c>
      <c r="Z20" s="30">
        <v>29.209616974292601</v>
      </c>
      <c r="AA20" s="30">
        <v>23.047862878374101</v>
      </c>
      <c r="AB20" s="30">
        <v>23.047862878374101</v>
      </c>
      <c r="AC20" s="30" t="s">
        <v>172</v>
      </c>
    </row>
    <row r="21" spans="1:29">
      <c r="A21" s="30" t="s">
        <v>165</v>
      </c>
      <c r="B21" s="30" t="s">
        <v>171</v>
      </c>
      <c r="C21" s="30" t="s">
        <v>123</v>
      </c>
      <c r="D21" s="30" t="s">
        <v>124</v>
      </c>
      <c r="E21" s="30" t="s">
        <v>79</v>
      </c>
      <c r="F21" s="30" t="s">
        <v>97</v>
      </c>
      <c r="G21" s="30" t="s">
        <v>81</v>
      </c>
      <c r="H21" s="30" t="s">
        <v>129</v>
      </c>
      <c r="I21" s="30" t="s">
        <v>83</v>
      </c>
      <c r="J21" s="30" t="s">
        <v>130</v>
      </c>
      <c r="K21" s="30" t="s">
        <v>85</v>
      </c>
      <c r="L21" s="30" t="s">
        <v>86</v>
      </c>
      <c r="M21" s="30" t="s">
        <v>87</v>
      </c>
      <c r="N21" s="30" t="s">
        <v>88</v>
      </c>
      <c r="O21" s="30">
        <v>10425199.59</v>
      </c>
      <c r="P21" s="30">
        <v>546168.41</v>
      </c>
      <c r="Q21" s="30">
        <v>7477309.25</v>
      </c>
      <c r="R21" s="30">
        <v>3494058.75</v>
      </c>
      <c r="S21" s="30">
        <v>3494058.75</v>
      </c>
      <c r="T21" s="30">
        <v>0</v>
      </c>
      <c r="U21" s="30">
        <v>1022863.4</v>
      </c>
      <c r="V21" s="30">
        <v>836123.58</v>
      </c>
      <c r="W21" s="30">
        <v>832740.93</v>
      </c>
      <c r="X21" s="30">
        <v>0</v>
      </c>
      <c r="Y21" s="30">
        <v>0</v>
      </c>
      <c r="Z21" s="30">
        <v>29.274361800585101</v>
      </c>
      <c r="AA21" s="30">
        <v>23.929866090545801</v>
      </c>
      <c r="AB21" s="30">
        <v>23.833054610200801</v>
      </c>
      <c r="AC21" s="30" t="s">
        <v>172</v>
      </c>
    </row>
    <row r="22" spans="1:29">
      <c r="A22" s="30" t="s">
        <v>165</v>
      </c>
      <c r="B22" s="30" t="s">
        <v>171</v>
      </c>
      <c r="C22" s="30" t="s">
        <v>123</v>
      </c>
      <c r="D22" s="30" t="s">
        <v>124</v>
      </c>
      <c r="E22" s="30" t="s">
        <v>79</v>
      </c>
      <c r="F22" s="30" t="s">
        <v>97</v>
      </c>
      <c r="G22" s="30" t="s">
        <v>81</v>
      </c>
      <c r="H22" s="30" t="s">
        <v>129</v>
      </c>
      <c r="I22" s="30" t="s">
        <v>83</v>
      </c>
      <c r="J22" s="30" t="s">
        <v>130</v>
      </c>
      <c r="K22" s="30" t="s">
        <v>85</v>
      </c>
      <c r="L22" s="30" t="s">
        <v>86</v>
      </c>
      <c r="M22" s="30" t="s">
        <v>89</v>
      </c>
      <c r="N22" s="30" t="s">
        <v>90</v>
      </c>
      <c r="O22" s="30">
        <v>2</v>
      </c>
      <c r="P22" s="30">
        <v>0</v>
      </c>
      <c r="Q22" s="30">
        <v>0</v>
      </c>
      <c r="R22" s="30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172</v>
      </c>
    </row>
    <row r="23" spans="1:29">
      <c r="A23" s="30" t="s">
        <v>165</v>
      </c>
      <c r="B23" s="30" t="s">
        <v>171</v>
      </c>
      <c r="C23" s="30" t="s">
        <v>123</v>
      </c>
      <c r="D23" s="30" t="s">
        <v>124</v>
      </c>
      <c r="E23" s="30" t="s">
        <v>79</v>
      </c>
      <c r="F23" s="30" t="s">
        <v>97</v>
      </c>
      <c r="G23" s="30" t="s">
        <v>81</v>
      </c>
      <c r="H23" s="30" t="s">
        <v>129</v>
      </c>
      <c r="I23" s="30" t="s">
        <v>83</v>
      </c>
      <c r="J23" s="30" t="s">
        <v>130</v>
      </c>
      <c r="K23" s="30" t="s">
        <v>85</v>
      </c>
      <c r="L23" s="30" t="s">
        <v>91</v>
      </c>
      <c r="M23" s="30" t="s">
        <v>87</v>
      </c>
      <c r="N23" s="30" t="s">
        <v>88</v>
      </c>
      <c r="O23" s="30">
        <v>1145000</v>
      </c>
      <c r="P23" s="30">
        <v>0</v>
      </c>
      <c r="Q23" s="30">
        <v>924496.53</v>
      </c>
      <c r="R23" s="30">
        <v>220503.47</v>
      </c>
      <c r="S23" s="30">
        <v>220503.47</v>
      </c>
      <c r="T23" s="30">
        <v>0</v>
      </c>
      <c r="U23" s="30">
        <v>3875.2</v>
      </c>
      <c r="V23" s="30">
        <v>2350</v>
      </c>
      <c r="W23" s="30">
        <v>2350</v>
      </c>
      <c r="X23" s="30">
        <v>0</v>
      </c>
      <c r="Y23" s="30">
        <v>0</v>
      </c>
      <c r="Z23" s="30">
        <v>1.7574326608102799</v>
      </c>
      <c r="AA23" s="30">
        <v>1.0657428656338199</v>
      </c>
      <c r="AB23" s="30">
        <v>1.0657428656338199</v>
      </c>
      <c r="AC23" s="30" t="s">
        <v>172</v>
      </c>
    </row>
    <row r="24" spans="1:29">
      <c r="A24" s="30" t="s">
        <v>165</v>
      </c>
      <c r="B24" s="30" t="s">
        <v>171</v>
      </c>
      <c r="C24" s="30" t="s">
        <v>123</v>
      </c>
      <c r="D24" s="30" t="s">
        <v>124</v>
      </c>
      <c r="E24" s="30" t="s">
        <v>79</v>
      </c>
      <c r="F24" s="30" t="s">
        <v>97</v>
      </c>
      <c r="G24" s="30" t="s">
        <v>81</v>
      </c>
      <c r="H24" s="30" t="s">
        <v>129</v>
      </c>
      <c r="I24" s="30" t="s">
        <v>83</v>
      </c>
      <c r="J24" s="30" t="s">
        <v>130</v>
      </c>
      <c r="K24" s="30" t="s">
        <v>85</v>
      </c>
      <c r="L24" s="30" t="s">
        <v>91</v>
      </c>
      <c r="M24" s="30" t="s">
        <v>89</v>
      </c>
      <c r="N24" s="30" t="s">
        <v>90</v>
      </c>
      <c r="O24" s="30">
        <v>1</v>
      </c>
      <c r="P24" s="30">
        <v>0</v>
      </c>
      <c r="Q24" s="30">
        <v>0</v>
      </c>
      <c r="R24" s="30">
        <v>1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172</v>
      </c>
    </row>
    <row r="25" spans="1:29">
      <c r="A25" s="30" t="s">
        <v>165</v>
      </c>
      <c r="B25" s="30" t="s">
        <v>171</v>
      </c>
      <c r="C25" s="30" t="s">
        <v>131</v>
      </c>
      <c r="D25" s="30" t="s">
        <v>132</v>
      </c>
      <c r="E25" s="30" t="s">
        <v>79</v>
      </c>
      <c r="F25" s="30" t="s">
        <v>133</v>
      </c>
      <c r="G25" s="30" t="s">
        <v>81</v>
      </c>
      <c r="H25" s="30" t="s">
        <v>134</v>
      </c>
      <c r="I25" s="30" t="s">
        <v>83</v>
      </c>
      <c r="J25" s="30" t="s">
        <v>135</v>
      </c>
      <c r="K25" s="30" t="s">
        <v>85</v>
      </c>
      <c r="L25" s="30" t="s">
        <v>86</v>
      </c>
      <c r="M25" s="30" t="s">
        <v>87</v>
      </c>
      <c r="N25" s="30" t="s">
        <v>88</v>
      </c>
      <c r="O25" s="30">
        <v>245063.55</v>
      </c>
      <c r="P25" s="30">
        <v>99453.34</v>
      </c>
      <c r="Q25" s="30">
        <v>294785.21999999997</v>
      </c>
      <c r="R25" s="30">
        <v>49731.67</v>
      </c>
      <c r="S25" s="30">
        <v>49731.67</v>
      </c>
      <c r="T25" s="30">
        <v>0</v>
      </c>
      <c r="U25" s="30">
        <v>12000</v>
      </c>
      <c r="V25" s="30">
        <v>12000</v>
      </c>
      <c r="W25" s="30">
        <v>12000</v>
      </c>
      <c r="X25" s="30">
        <v>0</v>
      </c>
      <c r="Y25" s="30">
        <v>0</v>
      </c>
      <c r="Z25" s="30">
        <v>24.129493338952798</v>
      </c>
      <c r="AA25" s="30">
        <v>24.129493338952798</v>
      </c>
      <c r="AB25" s="30">
        <v>24.129493338952798</v>
      </c>
      <c r="AC25" s="30" t="s">
        <v>172</v>
      </c>
    </row>
    <row r="26" spans="1:29">
      <c r="A26" s="30" t="s">
        <v>165</v>
      </c>
      <c r="B26" s="30" t="s">
        <v>171</v>
      </c>
      <c r="C26" s="30" t="s">
        <v>131</v>
      </c>
      <c r="D26" s="30" t="s">
        <v>132</v>
      </c>
      <c r="E26" s="30" t="s">
        <v>79</v>
      </c>
      <c r="F26" s="30" t="s">
        <v>133</v>
      </c>
      <c r="G26" s="30" t="s">
        <v>81</v>
      </c>
      <c r="H26" s="30" t="s">
        <v>134</v>
      </c>
      <c r="I26" s="30" t="s">
        <v>83</v>
      </c>
      <c r="J26" s="30" t="s">
        <v>135</v>
      </c>
      <c r="K26" s="30" t="s">
        <v>85</v>
      </c>
      <c r="L26" s="30" t="s">
        <v>91</v>
      </c>
      <c r="M26" s="30" t="s">
        <v>87</v>
      </c>
      <c r="N26" s="30" t="s">
        <v>88</v>
      </c>
      <c r="O26" s="30">
        <v>145097.35999999999</v>
      </c>
      <c r="P26" s="30">
        <v>2435.48</v>
      </c>
      <c r="Q26" s="30">
        <v>146315.1</v>
      </c>
      <c r="R26" s="30">
        <v>1217.74</v>
      </c>
      <c r="S26" s="30">
        <v>1217.74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172</v>
      </c>
    </row>
    <row r="27" spans="1:29">
      <c r="A27" s="30" t="s">
        <v>165</v>
      </c>
      <c r="B27" s="30" t="s">
        <v>171</v>
      </c>
      <c r="C27" s="30" t="s">
        <v>131</v>
      </c>
      <c r="D27" s="30" t="s">
        <v>132</v>
      </c>
      <c r="E27" s="30" t="s">
        <v>79</v>
      </c>
      <c r="F27" s="30" t="s">
        <v>133</v>
      </c>
      <c r="G27" s="30" t="s">
        <v>81</v>
      </c>
      <c r="H27" s="30" t="s">
        <v>134</v>
      </c>
      <c r="I27" s="30" t="s">
        <v>83</v>
      </c>
      <c r="J27" s="30" t="s">
        <v>135</v>
      </c>
      <c r="K27" s="30" t="s">
        <v>85</v>
      </c>
      <c r="L27" s="30" t="s">
        <v>91</v>
      </c>
      <c r="M27" s="30" t="s">
        <v>89</v>
      </c>
      <c r="N27" s="30" t="s">
        <v>90</v>
      </c>
      <c r="O27" s="30">
        <v>2</v>
      </c>
      <c r="P27" s="30">
        <v>113390.08</v>
      </c>
      <c r="Q27" s="30">
        <v>0</v>
      </c>
      <c r="R27" s="30">
        <v>113392.08</v>
      </c>
      <c r="S27" s="30">
        <v>113392.08</v>
      </c>
      <c r="T27" s="30">
        <v>0</v>
      </c>
      <c r="U27" s="30">
        <v>92040.07</v>
      </c>
      <c r="V27" s="30">
        <v>0</v>
      </c>
      <c r="W27" s="30">
        <v>0</v>
      </c>
      <c r="X27" s="30">
        <v>0</v>
      </c>
      <c r="Y27" s="30">
        <v>0</v>
      </c>
      <c r="Z27" s="30">
        <v>81.169751890960995</v>
      </c>
      <c r="AA27" s="30">
        <v>0</v>
      </c>
      <c r="AB27" s="30">
        <v>0</v>
      </c>
      <c r="AC27" s="30" t="s">
        <v>172</v>
      </c>
    </row>
    <row r="28" spans="1:29">
      <c r="A28" s="30" t="s">
        <v>165</v>
      </c>
      <c r="B28" s="30" t="s">
        <v>171</v>
      </c>
      <c r="C28" s="30" t="s">
        <v>136</v>
      </c>
      <c r="D28" s="30" t="s">
        <v>137</v>
      </c>
      <c r="E28" s="30" t="s">
        <v>79</v>
      </c>
      <c r="F28" s="30" t="s">
        <v>97</v>
      </c>
      <c r="G28" s="30" t="s">
        <v>81</v>
      </c>
      <c r="H28" s="30" t="s">
        <v>138</v>
      </c>
      <c r="I28" s="30" t="s">
        <v>83</v>
      </c>
      <c r="J28" s="30" t="s">
        <v>139</v>
      </c>
      <c r="K28" s="30" t="s">
        <v>85</v>
      </c>
      <c r="L28" s="30" t="s">
        <v>86</v>
      </c>
      <c r="M28" s="30" t="s">
        <v>87</v>
      </c>
      <c r="N28" s="30" t="s">
        <v>88</v>
      </c>
      <c r="O28" s="30">
        <v>112873.71</v>
      </c>
      <c r="P28" s="30">
        <v>0</v>
      </c>
      <c r="Q28" s="30">
        <v>112873.71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172</v>
      </c>
    </row>
    <row r="29" spans="1:29">
      <c r="A29" s="30" t="s">
        <v>165</v>
      </c>
      <c r="B29" s="30" t="s">
        <v>171</v>
      </c>
      <c r="C29" s="30" t="s">
        <v>140</v>
      </c>
      <c r="D29" s="30" t="s">
        <v>141</v>
      </c>
      <c r="E29" s="30" t="s">
        <v>79</v>
      </c>
      <c r="F29" s="30" t="s">
        <v>97</v>
      </c>
      <c r="G29" s="30" t="s">
        <v>81</v>
      </c>
      <c r="H29" s="30" t="s">
        <v>142</v>
      </c>
      <c r="I29" s="30" t="s">
        <v>83</v>
      </c>
      <c r="J29" s="30" t="s">
        <v>143</v>
      </c>
      <c r="K29" s="30" t="s">
        <v>85</v>
      </c>
      <c r="L29" s="30" t="s">
        <v>94</v>
      </c>
      <c r="M29" s="30" t="s">
        <v>87</v>
      </c>
      <c r="N29" s="30" t="s">
        <v>88</v>
      </c>
      <c r="O29" s="30">
        <v>77799008.120000005</v>
      </c>
      <c r="P29" s="30">
        <v>0</v>
      </c>
      <c r="Q29" s="30">
        <v>77799003.120000005</v>
      </c>
      <c r="R29" s="30">
        <v>5</v>
      </c>
      <c r="S29" s="30">
        <v>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172</v>
      </c>
    </row>
    <row r="30" spans="1:29">
      <c r="A30" s="30" t="s">
        <v>165</v>
      </c>
      <c r="B30" s="30" t="s">
        <v>171</v>
      </c>
      <c r="C30" s="30" t="s">
        <v>140</v>
      </c>
      <c r="D30" s="30" t="s">
        <v>141</v>
      </c>
      <c r="E30" s="30" t="s">
        <v>79</v>
      </c>
      <c r="F30" s="30" t="s">
        <v>97</v>
      </c>
      <c r="G30" s="30" t="s">
        <v>81</v>
      </c>
      <c r="H30" s="30" t="s">
        <v>144</v>
      </c>
      <c r="I30" s="30" t="s">
        <v>83</v>
      </c>
      <c r="J30" s="30" t="s">
        <v>145</v>
      </c>
      <c r="K30" s="30" t="s">
        <v>85</v>
      </c>
      <c r="L30" s="30" t="s">
        <v>86</v>
      </c>
      <c r="M30" s="30" t="s">
        <v>87</v>
      </c>
      <c r="N30" s="30" t="s">
        <v>88</v>
      </c>
      <c r="O30" s="30">
        <v>1320001</v>
      </c>
      <c r="P30" s="30">
        <v>0</v>
      </c>
      <c r="Q30" s="30">
        <v>1320000</v>
      </c>
      <c r="R30" s="30">
        <v>1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172</v>
      </c>
    </row>
    <row r="31" spans="1:29">
      <c r="A31" s="30" t="s">
        <v>165</v>
      </c>
      <c r="B31" s="30" t="s">
        <v>171</v>
      </c>
      <c r="C31" s="30" t="s">
        <v>140</v>
      </c>
      <c r="D31" s="30" t="s">
        <v>141</v>
      </c>
      <c r="E31" s="30" t="s">
        <v>79</v>
      </c>
      <c r="F31" s="30" t="s">
        <v>97</v>
      </c>
      <c r="G31" s="30" t="s">
        <v>81</v>
      </c>
      <c r="H31" s="30" t="s">
        <v>144</v>
      </c>
      <c r="I31" s="30" t="s">
        <v>83</v>
      </c>
      <c r="J31" s="30" t="s">
        <v>145</v>
      </c>
      <c r="K31" s="30" t="s">
        <v>85</v>
      </c>
      <c r="L31" s="30" t="s">
        <v>91</v>
      </c>
      <c r="M31" s="30" t="s">
        <v>87</v>
      </c>
      <c r="N31" s="30" t="s">
        <v>88</v>
      </c>
      <c r="O31" s="30">
        <v>4157100.85</v>
      </c>
      <c r="P31" s="30">
        <v>0</v>
      </c>
      <c r="Q31" s="30">
        <v>1299099.8500000001</v>
      </c>
      <c r="R31" s="30">
        <v>2858001</v>
      </c>
      <c r="S31" s="30">
        <v>2858001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172</v>
      </c>
    </row>
    <row r="32" spans="1:29">
      <c r="A32" s="30" t="s">
        <v>165</v>
      </c>
      <c r="B32" s="30" t="s">
        <v>171</v>
      </c>
      <c r="C32" s="30" t="s">
        <v>140</v>
      </c>
      <c r="D32" s="30" t="s">
        <v>141</v>
      </c>
      <c r="E32" s="30" t="s">
        <v>79</v>
      </c>
      <c r="F32" s="30" t="s">
        <v>97</v>
      </c>
      <c r="G32" s="30" t="s">
        <v>81</v>
      </c>
      <c r="H32" s="30" t="s">
        <v>144</v>
      </c>
      <c r="I32" s="30" t="s">
        <v>83</v>
      </c>
      <c r="J32" s="30" t="s">
        <v>145</v>
      </c>
      <c r="K32" s="30" t="s">
        <v>85</v>
      </c>
      <c r="L32" s="30" t="s">
        <v>91</v>
      </c>
      <c r="M32" s="30" t="s">
        <v>127</v>
      </c>
      <c r="N32" s="30" t="s">
        <v>128</v>
      </c>
      <c r="O32" s="30">
        <v>10882500</v>
      </c>
      <c r="P32" s="30">
        <v>0</v>
      </c>
      <c r="Q32" s="30">
        <v>0</v>
      </c>
      <c r="R32" s="30">
        <v>10882500</v>
      </c>
      <c r="S32" s="30">
        <v>10882500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 t="s">
        <v>172</v>
      </c>
    </row>
    <row r="33" spans="1:29">
      <c r="A33" s="30" t="s">
        <v>165</v>
      </c>
      <c r="B33" s="30" t="s">
        <v>171</v>
      </c>
      <c r="C33" s="30" t="s">
        <v>140</v>
      </c>
      <c r="D33" s="30" t="s">
        <v>141</v>
      </c>
      <c r="E33" s="30" t="s">
        <v>79</v>
      </c>
      <c r="F33" s="30" t="s">
        <v>97</v>
      </c>
      <c r="G33" s="30" t="s">
        <v>81</v>
      </c>
      <c r="H33" s="30" t="s">
        <v>146</v>
      </c>
      <c r="I33" s="30" t="s">
        <v>83</v>
      </c>
      <c r="J33" s="30" t="s">
        <v>147</v>
      </c>
      <c r="K33" s="30" t="s">
        <v>85</v>
      </c>
      <c r="L33" s="30" t="s">
        <v>86</v>
      </c>
      <c r="M33" s="30" t="s">
        <v>87</v>
      </c>
      <c r="N33" s="30" t="s">
        <v>88</v>
      </c>
      <c r="O33" s="30">
        <v>10515834.300000001</v>
      </c>
      <c r="P33" s="30">
        <v>0</v>
      </c>
      <c r="Q33" s="30">
        <v>9742332.9199999999</v>
      </c>
      <c r="R33" s="30">
        <v>773501.38</v>
      </c>
      <c r="S33" s="30">
        <v>773501.38</v>
      </c>
      <c r="T33" s="30">
        <v>0</v>
      </c>
      <c r="U33" s="30">
        <v>773499.38</v>
      </c>
      <c r="V33" s="30">
        <v>773461.38</v>
      </c>
      <c r="W33" s="30">
        <v>773461.38</v>
      </c>
      <c r="X33" s="30">
        <v>0</v>
      </c>
      <c r="Y33" s="30">
        <v>0</v>
      </c>
      <c r="Z33" s="30">
        <v>99.999741435496901</v>
      </c>
      <c r="AA33" s="30">
        <v>99.994828709937096</v>
      </c>
      <c r="AB33" s="30">
        <v>99.994828709937096</v>
      </c>
      <c r="AC33" s="30" t="s">
        <v>172</v>
      </c>
    </row>
    <row r="34" spans="1:29">
      <c r="A34" s="30" t="s">
        <v>165</v>
      </c>
      <c r="B34" s="30" t="s">
        <v>171</v>
      </c>
      <c r="C34" s="30" t="s">
        <v>140</v>
      </c>
      <c r="D34" s="30" t="s">
        <v>141</v>
      </c>
      <c r="E34" s="30" t="s">
        <v>79</v>
      </c>
      <c r="F34" s="30" t="s">
        <v>97</v>
      </c>
      <c r="G34" s="30" t="s">
        <v>81</v>
      </c>
      <c r="H34" s="30" t="s">
        <v>146</v>
      </c>
      <c r="I34" s="30" t="s">
        <v>83</v>
      </c>
      <c r="J34" s="30" t="s">
        <v>147</v>
      </c>
      <c r="K34" s="30" t="s">
        <v>85</v>
      </c>
      <c r="L34" s="30" t="s">
        <v>91</v>
      </c>
      <c r="M34" s="30" t="s">
        <v>87</v>
      </c>
      <c r="N34" s="30" t="s">
        <v>88</v>
      </c>
      <c r="O34" s="30">
        <v>919000</v>
      </c>
      <c r="P34" s="30">
        <v>0</v>
      </c>
      <c r="Q34" s="30">
        <v>919000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172</v>
      </c>
    </row>
    <row r="35" spans="1:29">
      <c r="A35" s="30" t="s">
        <v>165</v>
      </c>
      <c r="B35" s="30" t="s">
        <v>171</v>
      </c>
      <c r="C35" s="30" t="s">
        <v>140</v>
      </c>
      <c r="D35" s="30" t="s">
        <v>141</v>
      </c>
      <c r="E35" s="30" t="s">
        <v>79</v>
      </c>
      <c r="F35" s="30" t="s">
        <v>97</v>
      </c>
      <c r="G35" s="30" t="s">
        <v>81</v>
      </c>
      <c r="H35" s="30" t="s">
        <v>148</v>
      </c>
      <c r="I35" s="30" t="s">
        <v>83</v>
      </c>
      <c r="J35" s="30" t="s">
        <v>149</v>
      </c>
      <c r="K35" s="30" t="s">
        <v>85</v>
      </c>
      <c r="L35" s="30" t="s">
        <v>86</v>
      </c>
      <c r="M35" s="30" t="s">
        <v>87</v>
      </c>
      <c r="N35" s="30" t="s">
        <v>88</v>
      </c>
      <c r="O35" s="30">
        <v>316555.39</v>
      </c>
      <c r="P35" s="30">
        <v>0</v>
      </c>
      <c r="Q35" s="30">
        <v>316555.39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172</v>
      </c>
    </row>
    <row r="36" spans="1:29">
      <c r="A36" s="30" t="s">
        <v>165</v>
      </c>
      <c r="B36" s="30" t="s">
        <v>171</v>
      </c>
      <c r="C36" s="30" t="s">
        <v>140</v>
      </c>
      <c r="D36" s="30" t="s">
        <v>141</v>
      </c>
      <c r="E36" s="30" t="s">
        <v>79</v>
      </c>
      <c r="F36" s="30" t="s">
        <v>97</v>
      </c>
      <c r="G36" s="30" t="s">
        <v>81</v>
      </c>
      <c r="H36" s="30" t="s">
        <v>148</v>
      </c>
      <c r="I36" s="30" t="s">
        <v>83</v>
      </c>
      <c r="J36" s="30" t="s">
        <v>149</v>
      </c>
      <c r="K36" s="30" t="s">
        <v>85</v>
      </c>
      <c r="L36" s="30" t="s">
        <v>91</v>
      </c>
      <c r="M36" s="30" t="s">
        <v>87</v>
      </c>
      <c r="N36" s="30" t="s">
        <v>88</v>
      </c>
      <c r="O36" s="30">
        <v>791540</v>
      </c>
      <c r="P36" s="30">
        <v>0</v>
      </c>
      <c r="Q36" s="30">
        <v>791540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 t="s">
        <v>172</v>
      </c>
    </row>
    <row r="37" spans="1:29">
      <c r="A37" s="30" t="s">
        <v>165</v>
      </c>
      <c r="B37" s="30" t="s">
        <v>171</v>
      </c>
      <c r="C37" s="30" t="s">
        <v>140</v>
      </c>
      <c r="D37" s="30" t="s">
        <v>141</v>
      </c>
      <c r="E37" s="30" t="s">
        <v>79</v>
      </c>
      <c r="F37" s="30" t="s">
        <v>133</v>
      </c>
      <c r="G37" s="30" t="s">
        <v>81</v>
      </c>
      <c r="H37" s="30" t="s">
        <v>166</v>
      </c>
      <c r="I37" s="30" t="s">
        <v>83</v>
      </c>
      <c r="J37" s="30" t="s">
        <v>167</v>
      </c>
      <c r="K37" s="30" t="s">
        <v>85</v>
      </c>
      <c r="L37" s="30" t="s">
        <v>86</v>
      </c>
      <c r="M37" s="30" t="s">
        <v>87</v>
      </c>
      <c r="N37" s="30" t="s">
        <v>88</v>
      </c>
      <c r="O37" s="30">
        <v>921686.11</v>
      </c>
      <c r="P37" s="30">
        <v>0</v>
      </c>
      <c r="Q37" s="30">
        <v>917634.5</v>
      </c>
      <c r="R37" s="30">
        <v>4051.61</v>
      </c>
      <c r="S37" s="30">
        <v>4051.61</v>
      </c>
      <c r="T37" s="30">
        <v>0</v>
      </c>
      <c r="U37" s="30">
        <v>4051.61</v>
      </c>
      <c r="V37" s="30">
        <v>4051.61</v>
      </c>
      <c r="W37" s="30">
        <v>4051.61</v>
      </c>
      <c r="X37" s="30">
        <v>0</v>
      </c>
      <c r="Y37" s="30">
        <v>0</v>
      </c>
      <c r="Z37" s="30">
        <v>100</v>
      </c>
      <c r="AA37" s="30">
        <v>100</v>
      </c>
      <c r="AB37" s="30">
        <v>100</v>
      </c>
      <c r="AC37" s="30" t="s">
        <v>172</v>
      </c>
    </row>
    <row r="38" spans="1:29">
      <c r="A38" s="59" t="s">
        <v>165</v>
      </c>
      <c r="B38" s="59" t="s">
        <v>171</v>
      </c>
      <c r="C38" s="59" t="s">
        <v>140</v>
      </c>
      <c r="D38" s="59" t="s">
        <v>141</v>
      </c>
      <c r="E38" s="59" t="s">
        <v>105</v>
      </c>
      <c r="F38" s="59" t="s">
        <v>106</v>
      </c>
      <c r="G38" s="59" t="s">
        <v>81</v>
      </c>
      <c r="H38" s="59" t="s">
        <v>168</v>
      </c>
      <c r="I38" s="59" t="s">
        <v>83</v>
      </c>
      <c r="J38" s="59" t="s">
        <v>169</v>
      </c>
      <c r="K38" s="59" t="s">
        <v>85</v>
      </c>
      <c r="L38" s="59" t="s">
        <v>94</v>
      </c>
      <c r="M38" s="59" t="s">
        <v>87</v>
      </c>
      <c r="N38" s="59" t="s">
        <v>88</v>
      </c>
      <c r="O38" s="59">
        <v>7856533.3300000001</v>
      </c>
      <c r="P38" s="59">
        <v>0</v>
      </c>
      <c r="Q38" s="59">
        <v>7856533.3300000001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 t="s">
        <v>172</v>
      </c>
    </row>
    <row r="39" spans="1:29">
      <c r="A39" s="59" t="s">
        <v>165</v>
      </c>
      <c r="B39" s="59" t="s">
        <v>171</v>
      </c>
      <c r="C39" s="59" t="s">
        <v>150</v>
      </c>
      <c r="D39" s="59" t="s">
        <v>151</v>
      </c>
      <c r="E39" s="59" t="s">
        <v>79</v>
      </c>
      <c r="F39" s="59" t="s">
        <v>80</v>
      </c>
      <c r="G39" s="59" t="s">
        <v>81</v>
      </c>
      <c r="H39" s="59" t="s">
        <v>152</v>
      </c>
      <c r="I39" s="59" t="s">
        <v>83</v>
      </c>
      <c r="J39" s="59" t="s">
        <v>153</v>
      </c>
      <c r="K39" s="59" t="s">
        <v>85</v>
      </c>
      <c r="L39" s="59" t="s">
        <v>86</v>
      </c>
      <c r="M39" s="59" t="s">
        <v>154</v>
      </c>
      <c r="N39" s="59" t="s">
        <v>155</v>
      </c>
      <c r="O39" s="59">
        <v>8357876.5599999996</v>
      </c>
      <c r="P39" s="59">
        <v>13109103.83</v>
      </c>
      <c r="Q39" s="59">
        <v>7630000</v>
      </c>
      <c r="R39" s="59">
        <v>13836980.390000001</v>
      </c>
      <c r="S39" s="59">
        <v>13836980.390000001</v>
      </c>
      <c r="T39" s="59">
        <v>0</v>
      </c>
      <c r="U39" s="59">
        <v>12173090.9</v>
      </c>
      <c r="V39" s="59">
        <v>8354998.3099999996</v>
      </c>
      <c r="W39" s="59">
        <v>8305755.1100000003</v>
      </c>
      <c r="X39" s="59">
        <v>0</v>
      </c>
      <c r="Y39" s="59">
        <v>0</v>
      </c>
      <c r="Z39" s="59">
        <v>87.975053493589598</v>
      </c>
      <c r="AA39" s="59">
        <v>60.3816589639613</v>
      </c>
      <c r="AB39" s="59">
        <v>60.025777849642502</v>
      </c>
      <c r="AC39" s="59" t="s">
        <v>172</v>
      </c>
    </row>
    <row r="40" spans="1:29">
      <c r="A40" s="59" t="s">
        <v>165</v>
      </c>
      <c r="B40" s="59" t="s">
        <v>171</v>
      </c>
      <c r="C40" s="59" t="s">
        <v>150</v>
      </c>
      <c r="D40" s="59" t="s">
        <v>151</v>
      </c>
      <c r="E40" s="59" t="s">
        <v>79</v>
      </c>
      <c r="F40" s="59" t="s">
        <v>80</v>
      </c>
      <c r="G40" s="59" t="s">
        <v>81</v>
      </c>
      <c r="H40" s="59" t="s">
        <v>152</v>
      </c>
      <c r="I40" s="59" t="s">
        <v>83</v>
      </c>
      <c r="J40" s="59" t="s">
        <v>153</v>
      </c>
      <c r="K40" s="59" t="s">
        <v>85</v>
      </c>
      <c r="L40" s="59" t="s">
        <v>91</v>
      </c>
      <c r="M40" s="59" t="s">
        <v>154</v>
      </c>
      <c r="N40" s="59" t="s">
        <v>155</v>
      </c>
      <c r="O40" s="59">
        <v>1950001</v>
      </c>
      <c r="P40" s="59">
        <v>7872572.6600000001</v>
      </c>
      <c r="Q40" s="59">
        <v>500000</v>
      </c>
      <c r="R40" s="59">
        <v>9322573.6600000001</v>
      </c>
      <c r="S40" s="59">
        <v>9322573.6600000001</v>
      </c>
      <c r="T40" s="59">
        <v>0</v>
      </c>
      <c r="U40" s="59">
        <v>7332676.8200000003</v>
      </c>
      <c r="V40" s="59">
        <v>5016270.92</v>
      </c>
      <c r="W40" s="59">
        <v>4943746.5199999996</v>
      </c>
      <c r="X40" s="59">
        <v>0</v>
      </c>
      <c r="Y40" s="59">
        <v>0</v>
      </c>
      <c r="Z40" s="59">
        <v>78.655069806120494</v>
      </c>
      <c r="AA40" s="59">
        <v>53.807790669685097</v>
      </c>
      <c r="AB40" s="59">
        <v>53.029846695788898</v>
      </c>
      <c r="AC40" s="59" t="s">
        <v>172</v>
      </c>
    </row>
    <row r="41" spans="1:29">
      <c r="A41" s="59" t="s">
        <v>165</v>
      </c>
      <c r="B41" s="59" t="s">
        <v>171</v>
      </c>
      <c r="C41" s="59" t="s">
        <v>156</v>
      </c>
      <c r="D41" s="59" t="s">
        <v>157</v>
      </c>
      <c r="E41" s="59" t="s">
        <v>79</v>
      </c>
      <c r="F41" s="59" t="s">
        <v>80</v>
      </c>
      <c r="G41" s="59" t="s">
        <v>81</v>
      </c>
      <c r="H41" s="59" t="s">
        <v>158</v>
      </c>
      <c r="I41" s="59" t="s">
        <v>83</v>
      </c>
      <c r="J41" s="59" t="s">
        <v>159</v>
      </c>
      <c r="K41" s="59" t="s">
        <v>85</v>
      </c>
      <c r="L41" s="59" t="s">
        <v>86</v>
      </c>
      <c r="M41" s="59" t="s">
        <v>154</v>
      </c>
      <c r="N41" s="59" t="s">
        <v>155</v>
      </c>
      <c r="O41" s="59">
        <v>700000</v>
      </c>
      <c r="P41" s="59">
        <v>4096960.22</v>
      </c>
      <c r="Q41" s="59">
        <v>200000</v>
      </c>
      <c r="R41" s="59">
        <v>4596960.22</v>
      </c>
      <c r="S41" s="59">
        <v>4596960.22</v>
      </c>
      <c r="T41" s="59">
        <v>0</v>
      </c>
      <c r="U41" s="59">
        <v>1236844.53</v>
      </c>
      <c r="V41" s="59">
        <v>1236844.53</v>
      </c>
      <c r="W41" s="59">
        <v>1224927.24</v>
      </c>
      <c r="X41" s="59">
        <v>0</v>
      </c>
      <c r="Y41" s="59">
        <v>0</v>
      </c>
      <c r="Z41" s="59">
        <v>26.905704439617701</v>
      </c>
      <c r="AA41" s="59">
        <v>26.905704439617701</v>
      </c>
      <c r="AB41" s="59">
        <v>26.6464616045775</v>
      </c>
      <c r="AC41" s="59" t="s">
        <v>172</v>
      </c>
    </row>
    <row r="42" spans="1:29">
      <c r="A42" s="59" t="s">
        <v>165</v>
      </c>
      <c r="B42" s="59" t="s">
        <v>171</v>
      </c>
      <c r="C42" s="59" t="s">
        <v>156</v>
      </c>
      <c r="D42" s="59" t="s">
        <v>157</v>
      </c>
      <c r="E42" s="59" t="s">
        <v>79</v>
      </c>
      <c r="F42" s="59" t="s">
        <v>80</v>
      </c>
      <c r="G42" s="59" t="s">
        <v>81</v>
      </c>
      <c r="H42" s="59" t="s">
        <v>158</v>
      </c>
      <c r="I42" s="59" t="s">
        <v>83</v>
      </c>
      <c r="J42" s="59" t="s">
        <v>159</v>
      </c>
      <c r="K42" s="59" t="s">
        <v>85</v>
      </c>
      <c r="L42" s="59" t="s">
        <v>91</v>
      </c>
      <c r="M42" s="59" t="s">
        <v>154</v>
      </c>
      <c r="N42" s="59" t="s">
        <v>155</v>
      </c>
      <c r="O42" s="59">
        <v>140000</v>
      </c>
      <c r="P42" s="59">
        <v>0</v>
      </c>
      <c r="Q42" s="59">
        <v>0</v>
      </c>
      <c r="R42" s="59">
        <v>140000</v>
      </c>
      <c r="S42" s="59">
        <v>140000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172</v>
      </c>
    </row>
    <row r="43" spans="1:29">
      <c r="A43" s="59" t="s">
        <v>165</v>
      </c>
      <c r="B43" s="59" t="s">
        <v>171</v>
      </c>
      <c r="C43" s="59" t="s">
        <v>160</v>
      </c>
      <c r="D43" s="59" t="s">
        <v>161</v>
      </c>
      <c r="E43" s="59" t="s">
        <v>79</v>
      </c>
      <c r="F43" s="59" t="s">
        <v>80</v>
      </c>
      <c r="G43" s="59" t="s">
        <v>81</v>
      </c>
      <c r="H43" s="59" t="s">
        <v>162</v>
      </c>
      <c r="I43" s="59" t="s">
        <v>83</v>
      </c>
      <c r="J43" s="59" t="s">
        <v>163</v>
      </c>
      <c r="K43" s="59" t="s">
        <v>85</v>
      </c>
      <c r="L43" s="59" t="s">
        <v>86</v>
      </c>
      <c r="M43" s="59" t="s">
        <v>154</v>
      </c>
      <c r="N43" s="59" t="s">
        <v>155</v>
      </c>
      <c r="O43" s="59">
        <v>125000</v>
      </c>
      <c r="P43" s="59">
        <v>0</v>
      </c>
      <c r="Q43" s="59">
        <v>0</v>
      </c>
      <c r="R43" s="59">
        <v>125000</v>
      </c>
      <c r="S43" s="59">
        <v>125000</v>
      </c>
      <c r="T43" s="59">
        <v>0</v>
      </c>
      <c r="U43" s="59">
        <v>1200</v>
      </c>
      <c r="V43" s="59">
        <v>0</v>
      </c>
      <c r="W43" s="59">
        <v>0</v>
      </c>
      <c r="X43" s="59">
        <v>0</v>
      </c>
      <c r="Y43" s="59">
        <v>0</v>
      </c>
      <c r="Z43" s="59">
        <v>0.96</v>
      </c>
      <c r="AA43" s="59">
        <v>0</v>
      </c>
      <c r="AB43" s="59">
        <v>0</v>
      </c>
      <c r="AC43" s="59" t="s">
        <v>172</v>
      </c>
    </row>
    <row r="44" spans="1:29">
      <c r="A44" s="59" t="s">
        <v>165</v>
      </c>
      <c r="B44" s="59" t="s">
        <v>171</v>
      </c>
      <c r="C44" s="59" t="s">
        <v>160</v>
      </c>
      <c r="D44" s="59" t="s">
        <v>161</v>
      </c>
      <c r="E44" s="59" t="s">
        <v>79</v>
      </c>
      <c r="F44" s="59" t="s">
        <v>80</v>
      </c>
      <c r="G44" s="59" t="s">
        <v>81</v>
      </c>
      <c r="H44" s="59" t="s">
        <v>162</v>
      </c>
      <c r="I44" s="59" t="s">
        <v>83</v>
      </c>
      <c r="J44" s="59" t="s">
        <v>163</v>
      </c>
      <c r="K44" s="59" t="s">
        <v>85</v>
      </c>
      <c r="L44" s="59" t="s">
        <v>91</v>
      </c>
      <c r="M44" s="59" t="s">
        <v>154</v>
      </c>
      <c r="N44" s="59" t="s">
        <v>155</v>
      </c>
      <c r="O44" s="59">
        <v>417519.5</v>
      </c>
      <c r="P44" s="59">
        <v>1799932.16</v>
      </c>
      <c r="Q44" s="59">
        <v>0</v>
      </c>
      <c r="R44" s="59">
        <v>2217451.66</v>
      </c>
      <c r="S44" s="59">
        <v>2217451.66</v>
      </c>
      <c r="T44" s="59">
        <v>0</v>
      </c>
      <c r="U44" s="59">
        <v>306000</v>
      </c>
      <c r="V44" s="59">
        <v>0</v>
      </c>
      <c r="W44" s="59">
        <v>0</v>
      </c>
      <c r="X44" s="59">
        <v>0</v>
      </c>
      <c r="Y44" s="59">
        <v>0</v>
      </c>
      <c r="Z44" s="59">
        <v>13.799624385047499</v>
      </c>
      <c r="AA44" s="59">
        <v>0</v>
      </c>
      <c r="AB44" s="59">
        <v>0</v>
      </c>
      <c r="AC44" s="59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B1" zoomScaleNormal="100" workbookViewId="0">
      <selection activeCell="B1" sqref="B1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2.5703125" style="10" bestFit="1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42613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9" t="s">
        <v>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70" t="s">
        <v>5</v>
      </c>
      <c r="C7" s="71"/>
      <c r="D7" s="71"/>
      <c r="E7" s="71"/>
      <c r="F7" s="71"/>
      <c r="G7" s="71"/>
      <c r="H7" s="71"/>
      <c r="I7" s="71"/>
      <c r="J7" s="71"/>
      <c r="K7" s="72"/>
      <c r="L7" s="73" t="s">
        <v>6</v>
      </c>
      <c r="M7" s="60" t="s">
        <v>7</v>
      </c>
      <c r="N7" s="62"/>
      <c r="O7" s="73" t="s">
        <v>8</v>
      </c>
      <c r="P7" s="73" t="s">
        <v>9</v>
      </c>
      <c r="Q7" s="70" t="s">
        <v>10</v>
      </c>
      <c r="R7" s="72"/>
      <c r="S7" s="73" t="s">
        <v>11</v>
      </c>
      <c r="T7" s="70" t="s">
        <v>12</v>
      </c>
      <c r="U7" s="71"/>
      <c r="V7" s="71"/>
      <c r="W7" s="71"/>
      <c r="X7" s="71"/>
      <c r="Y7" s="72"/>
    </row>
    <row r="8" spans="2:25" ht="21.95" customHeight="1">
      <c r="B8" s="75" t="s">
        <v>13</v>
      </c>
      <c r="C8" s="76"/>
      <c r="D8" s="63" t="s">
        <v>14</v>
      </c>
      <c r="E8" s="63" t="s">
        <v>15</v>
      </c>
      <c r="F8" s="65" t="s">
        <v>16</v>
      </c>
      <c r="G8" s="66"/>
      <c r="H8" s="63" t="s">
        <v>17</v>
      </c>
      <c r="I8" s="67" t="s">
        <v>18</v>
      </c>
      <c r="J8" s="68"/>
      <c r="K8" s="63" t="s">
        <v>19</v>
      </c>
      <c r="L8" s="74"/>
      <c r="M8" s="38" t="s">
        <v>20</v>
      </c>
      <c r="N8" s="38" t="s">
        <v>21</v>
      </c>
      <c r="O8" s="74"/>
      <c r="P8" s="74"/>
      <c r="Q8" s="39" t="s">
        <v>22</v>
      </c>
      <c r="R8" s="39" t="s">
        <v>23</v>
      </c>
      <c r="S8" s="74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64"/>
      <c r="E9" s="64"/>
      <c r="F9" s="45" t="s">
        <v>30</v>
      </c>
      <c r="G9" s="45" t="s">
        <v>31</v>
      </c>
      <c r="H9" s="64"/>
      <c r="I9" s="45" t="s">
        <v>28</v>
      </c>
      <c r="J9" s="45" t="s">
        <v>29</v>
      </c>
      <c r="K9" s="64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30187.27</v>
      </c>
      <c r="U10" s="26">
        <f>IF(S10&gt;0,T10/S10,0)</f>
        <v>9.0361217134084057E-2</v>
      </c>
      <c r="V10" s="22">
        <f>dados!V2</f>
        <v>21810.54</v>
      </c>
      <c r="W10" s="26">
        <f>IF(S10&gt;0,V10/S10,0)</f>
        <v>6.5286690076698739E-2</v>
      </c>
      <c r="X10" s="22">
        <f>dados!W2</f>
        <v>21810.54</v>
      </c>
      <c r="Y10" s="26">
        <f>IF(S10&gt;0,X10/S10,0)</f>
        <v>6.5286690076698739E-2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f>dados!O3</f>
        <v>8</v>
      </c>
      <c r="M11" s="53">
        <f>dados!P3</f>
        <v>573457.25</v>
      </c>
      <c r="N11" s="53">
        <f>dados!Q3</f>
        <v>25023.87</v>
      </c>
      <c r="O11" s="54">
        <f t="shared" ref="O11:O31" si="0">L11+M11-N11</f>
        <v>548441.38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548441.38</v>
      </c>
      <c r="T11" s="53">
        <f>dados!U3</f>
        <v>148675.93</v>
      </c>
      <c r="U11" s="55">
        <f t="shared" ref="U11:U31" si="2">IF(S11&gt;0,T11/S11,0)</f>
        <v>0.27108809696307012</v>
      </c>
      <c r="V11" s="53">
        <f>dados!V3</f>
        <v>121765</v>
      </c>
      <c r="W11" s="55">
        <f t="shared" ref="W11:W31" si="3">IF(S11&gt;0,V11/S11,0)</f>
        <v>0.22202008170864132</v>
      </c>
      <c r="X11" s="53">
        <f>dados!W3</f>
        <v>42779.75</v>
      </c>
      <c r="Y11" s="55">
        <f t="shared" ref="Y11:Y31" si="4">IF(S11&gt;0,X11/S11,0)</f>
        <v>7.8002411123682905E-2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f>dados!O5</f>
        <v>3</v>
      </c>
      <c r="M13" s="53">
        <f>dados!P5</f>
        <v>205859.41</v>
      </c>
      <c r="N13" s="53">
        <f>dados!Q5</f>
        <v>0</v>
      </c>
      <c r="O13" s="53">
        <f t="shared" si="0"/>
        <v>205862.41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205862.41</v>
      </c>
      <c r="T13" s="53">
        <f>dados!U5</f>
        <v>38841.25</v>
      </c>
      <c r="U13" s="55">
        <f t="shared" si="2"/>
        <v>0.18867577621383136</v>
      </c>
      <c r="V13" s="53">
        <f>dados!V5</f>
        <v>38841.25</v>
      </c>
      <c r="W13" s="55">
        <f t="shared" si="3"/>
        <v>0.18867577621383136</v>
      </c>
      <c r="X13" s="53">
        <f>dados!W5</f>
        <v>5878.6</v>
      </c>
      <c r="Y13" s="55">
        <f t="shared" si="4"/>
        <v>2.855596609405282E-2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f>dados!O7</f>
        <v>66142046.530000001</v>
      </c>
      <c r="M15" s="53">
        <f>dados!P7</f>
        <v>102942410.19</v>
      </c>
      <c r="N15" s="53">
        <f>dados!Q7</f>
        <v>9590841.5099999998</v>
      </c>
      <c r="O15" s="53">
        <f t="shared" si="0"/>
        <v>159493615.21000001</v>
      </c>
      <c r="P15" s="53">
        <f>dados!X7</f>
        <v>0</v>
      </c>
      <c r="Q15" s="53">
        <f>dados!Y7</f>
        <v>0</v>
      </c>
      <c r="R15" s="53">
        <f>dados!T7</f>
        <v>1886090.39</v>
      </c>
      <c r="S15" s="53">
        <f t="shared" si="1"/>
        <v>161379705.59999999</v>
      </c>
      <c r="T15" s="53">
        <f>dados!U7</f>
        <v>103255334.19</v>
      </c>
      <c r="U15" s="55">
        <f t="shared" si="2"/>
        <v>0.63982849520082408</v>
      </c>
      <c r="V15" s="53">
        <f>dados!V7</f>
        <v>103255334.19</v>
      </c>
      <c r="W15" s="55">
        <f t="shared" si="3"/>
        <v>0.63982849520082408</v>
      </c>
      <c r="X15" s="53">
        <f>dados!W7</f>
        <v>103254319.23999999</v>
      </c>
      <c r="Y15" s="55">
        <f t="shared" si="4"/>
        <v>0.63982220599614226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26515380.09</v>
      </c>
      <c r="N16" s="23">
        <f>dados!Q8</f>
        <v>3595598.99</v>
      </c>
      <c r="O16" s="23">
        <f t="shared" si="0"/>
        <v>28392374.799999997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28392374.799999997</v>
      </c>
      <c r="T16" s="23">
        <f>dados!U8</f>
        <v>19708522.07</v>
      </c>
      <c r="U16" s="25">
        <f t="shared" si="2"/>
        <v>0.69414841868035648</v>
      </c>
      <c r="V16" s="23">
        <f>dados!V8</f>
        <v>19708522.07</v>
      </c>
      <c r="W16" s="25">
        <f t="shared" si="3"/>
        <v>0.69414841868035648</v>
      </c>
      <c r="X16" s="23">
        <f>dados!W8</f>
        <v>19705337.27</v>
      </c>
      <c r="Y16" s="25">
        <f t="shared" si="4"/>
        <v>0.69403624771817263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f>dados!O9</f>
        <v>55880</v>
      </c>
      <c r="M17" s="53">
        <f>dados!P9</f>
        <v>0</v>
      </c>
      <c r="N17" s="53">
        <f>dados!Q9</f>
        <v>55880</v>
      </c>
      <c r="O17" s="53">
        <f t="shared" si="0"/>
        <v>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0</v>
      </c>
      <c r="T17" s="53">
        <f>dados!U9</f>
        <v>0</v>
      </c>
      <c r="U17" s="55">
        <f t="shared" si="2"/>
        <v>0</v>
      </c>
      <c r="V17" s="53">
        <f>dados!V9</f>
        <v>0</v>
      </c>
      <c r="W17" s="55">
        <f t="shared" si="3"/>
        <v>0</v>
      </c>
      <c r="X17" s="53">
        <f>dados!W9</f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f>dados!O11</f>
        <v>220000</v>
      </c>
      <c r="M19" s="53">
        <f>dados!P11</f>
        <v>0</v>
      </c>
      <c r="N19" s="53">
        <f>dados!Q11</f>
        <v>220000</v>
      </c>
      <c r="O19" s="53">
        <f t="shared" si="0"/>
        <v>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0</v>
      </c>
      <c r="T19" s="53">
        <f>dados!U11</f>
        <v>0</v>
      </c>
      <c r="U19" s="55">
        <f t="shared" si="2"/>
        <v>0</v>
      </c>
      <c r="V19" s="53">
        <f>dados!V11</f>
        <v>0</v>
      </c>
      <c r="W19" s="55">
        <f t="shared" si="3"/>
        <v>0</v>
      </c>
      <c r="X19" s="53">
        <f>dados!W11</f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17851491.420000002</v>
      </c>
      <c r="N20" s="23">
        <f>dados!Q12</f>
        <v>6861454.5599999996</v>
      </c>
      <c r="O20" s="23">
        <f t="shared" si="0"/>
        <v>30511198.440000001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30511198.440000001</v>
      </c>
      <c r="T20" s="23">
        <f>dados!U12</f>
        <v>21203612.609999999</v>
      </c>
      <c r="U20" s="25">
        <f t="shared" si="2"/>
        <v>0.69494525597533352</v>
      </c>
      <c r="V20" s="23">
        <f>dados!V12</f>
        <v>21203612.609999999</v>
      </c>
      <c r="W20" s="25">
        <f t="shared" si="3"/>
        <v>0.69494525597533352</v>
      </c>
      <c r="X20" s="23">
        <f>dados!W12</f>
        <v>21201833.789999999</v>
      </c>
      <c r="Y20" s="25">
        <f t="shared" si="4"/>
        <v>0.69488695541386925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f>dados!O13</f>
        <v>138924.6</v>
      </c>
      <c r="M21" s="53">
        <f>dados!P13</f>
        <v>0</v>
      </c>
      <c r="N21" s="53">
        <f>dados!Q13</f>
        <v>138924.6</v>
      </c>
      <c r="O21" s="53">
        <f t="shared" si="0"/>
        <v>0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0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f>dados!O15</f>
        <v>914528.24</v>
      </c>
      <c r="M23" s="53">
        <f>dados!P15</f>
        <v>119034.4</v>
      </c>
      <c r="N23" s="53">
        <f>dados!Q15</f>
        <v>940403.64</v>
      </c>
      <c r="O23" s="53">
        <f t="shared" si="0"/>
        <v>93159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93159</v>
      </c>
      <c r="T23" s="53">
        <f>dados!U15</f>
        <v>71045.149999999994</v>
      </c>
      <c r="U23" s="55">
        <f t="shared" si="2"/>
        <v>0.76262250560869049</v>
      </c>
      <c r="V23" s="53">
        <f>dados!V15</f>
        <v>71045.149999999994</v>
      </c>
      <c r="W23" s="55">
        <f t="shared" si="3"/>
        <v>0.76262250560869049</v>
      </c>
      <c r="X23" s="53">
        <f>dados!W15</f>
        <v>71045.149999999994</v>
      </c>
      <c r="Y23" s="55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100 </v>
      </c>
      <c r="J25" s="50" t="str">
        <f>dados!N17</f>
        <v>RP</v>
      </c>
      <c r="K25" s="50" t="str">
        <f>dados!L17</f>
        <v>4</v>
      </c>
      <c r="L25" s="53">
        <f>dados!O17</f>
        <v>450005</v>
      </c>
      <c r="M25" s="53">
        <f>dados!P17</f>
        <v>78916.740000000005</v>
      </c>
      <c r="N25" s="53">
        <f>dados!Q17</f>
        <v>528459.37</v>
      </c>
      <c r="O25" s="53">
        <f t="shared" si="0"/>
        <v>462.36999999999534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462.36999999999534</v>
      </c>
      <c r="T25" s="53">
        <f>dados!U17</f>
        <v>349.57</v>
      </c>
      <c r="U25" s="55">
        <f t="shared" si="2"/>
        <v>0.75603953543699531</v>
      </c>
      <c r="V25" s="53">
        <f>dados!V17</f>
        <v>349.57</v>
      </c>
      <c r="W25" s="55">
        <f t="shared" si="3"/>
        <v>0.75603953543699531</v>
      </c>
      <c r="X25" s="53">
        <f>dados!W17</f>
        <v>349.57</v>
      </c>
      <c r="Y25" s="55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3</v>
      </c>
      <c r="L27" s="53">
        <f>dados!O19</f>
        <v>1</v>
      </c>
      <c r="M27" s="53">
        <f>dados!P19</f>
        <v>0</v>
      </c>
      <c r="N27" s="53">
        <f>dados!Q19</f>
        <v>0</v>
      </c>
      <c r="O27" s="53">
        <f t="shared" si="0"/>
        <v>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</v>
      </c>
      <c r="T27" s="53">
        <f>dados!U19</f>
        <v>0</v>
      </c>
      <c r="U27" s="55">
        <f t="shared" si="2"/>
        <v>0</v>
      </c>
      <c r="V27" s="53">
        <f>dados!V19</f>
        <v>0</v>
      </c>
      <c r="W27" s="55">
        <f t="shared" si="3"/>
        <v>0</v>
      </c>
      <c r="X27" s="53">
        <f>dados!W19</f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0</v>
      </c>
      <c r="N28" s="23">
        <f>dados!Q20</f>
        <v>0</v>
      </c>
      <c r="O28" s="23">
        <f t="shared" si="0"/>
        <v>1020001</v>
      </c>
      <c r="P28" s="23">
        <f>dados!X20</f>
        <v>0</v>
      </c>
      <c r="Q28" s="23">
        <f>dados!Y20</f>
        <v>0</v>
      </c>
      <c r="R28" s="23">
        <f>dados!T20</f>
        <v>4800000</v>
      </c>
      <c r="S28" s="23">
        <f t="shared" si="1"/>
        <v>5820001</v>
      </c>
      <c r="T28" s="23">
        <f>dados!U20</f>
        <v>1700000</v>
      </c>
      <c r="U28" s="25">
        <f t="shared" si="2"/>
        <v>0.29209616974292618</v>
      </c>
      <c r="V28" s="23">
        <f>dados!V20</f>
        <v>1341385.8500000001</v>
      </c>
      <c r="W28" s="25">
        <f t="shared" si="3"/>
        <v>0.23047862878374079</v>
      </c>
      <c r="X28" s="23">
        <f>dados!W20</f>
        <v>1341385.8500000001</v>
      </c>
      <c r="Y28" s="25">
        <f t="shared" si="4"/>
        <v>0.23047862878374079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100 </v>
      </c>
      <c r="J29" s="50" t="str">
        <f>dados!N21</f>
        <v>RP</v>
      </c>
      <c r="K29" s="50" t="str">
        <f>dados!L21</f>
        <v>3</v>
      </c>
      <c r="L29" s="53">
        <f>dados!O21</f>
        <v>10425199.59</v>
      </c>
      <c r="M29" s="53">
        <f>dados!P21</f>
        <v>546168.41</v>
      </c>
      <c r="N29" s="53">
        <f>dados!Q21</f>
        <v>7477309.25</v>
      </c>
      <c r="O29" s="53">
        <f t="shared" si="0"/>
        <v>3494058.75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3494058.75</v>
      </c>
      <c r="T29" s="53">
        <f>dados!U21</f>
        <v>1022863.4</v>
      </c>
      <c r="U29" s="55">
        <f t="shared" si="2"/>
        <v>0.29274361800585064</v>
      </c>
      <c r="V29" s="53">
        <f>dados!V21</f>
        <v>836123.58</v>
      </c>
      <c r="W29" s="55">
        <f t="shared" si="3"/>
        <v>0.23929866090545843</v>
      </c>
      <c r="X29" s="53">
        <f>dados!W21</f>
        <v>832740.93</v>
      </c>
      <c r="Y29" s="55">
        <f t="shared" si="4"/>
        <v>0.23833054610200818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100 </v>
      </c>
      <c r="J31" s="50" t="str">
        <f>dados!N23</f>
        <v>RP</v>
      </c>
      <c r="K31" s="50" t="str">
        <f>dados!L23</f>
        <v>4</v>
      </c>
      <c r="L31" s="53">
        <f>dados!O23</f>
        <v>1145000</v>
      </c>
      <c r="M31" s="53">
        <f>dados!P23</f>
        <v>0</v>
      </c>
      <c r="N31" s="53">
        <f>dados!Q23</f>
        <v>924496.53</v>
      </c>
      <c r="O31" s="53">
        <f t="shared" si="0"/>
        <v>220503.46999999997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220503.46999999997</v>
      </c>
      <c r="T31" s="53">
        <f>dados!U23</f>
        <v>3875.2</v>
      </c>
      <c r="U31" s="55">
        <f t="shared" si="2"/>
        <v>1.7574326608102812E-2</v>
      </c>
      <c r="V31" s="53">
        <f>dados!V23</f>
        <v>2350</v>
      </c>
      <c r="W31" s="55">
        <f t="shared" si="3"/>
        <v>1.0657428656338154E-2</v>
      </c>
      <c r="X31" s="53">
        <f>dados!W23</f>
        <v>2350</v>
      </c>
      <c r="Y31" s="55">
        <f t="shared" si="4"/>
        <v>1.0657428656338154E-2</v>
      </c>
    </row>
    <row r="32" spans="2:25" ht="36" customHeight="1">
      <c r="B32" s="33" t="str">
        <f>dados!C24</f>
        <v>006</v>
      </c>
      <c r="C32" s="34" t="str">
        <f>dados!D24</f>
        <v>DIRETORIA DE LOGÍSTICA</v>
      </c>
      <c r="D32" s="35" t="str">
        <f>dados!E24&amp;"."&amp;dados!F24</f>
        <v>02.122</v>
      </c>
      <c r="E32" s="35" t="str">
        <f>dados!G24&amp;"."&amp;dados!H24</f>
        <v>2220.2169</v>
      </c>
      <c r="F32" s="34" t="str">
        <f>dados!I24</f>
        <v>PROG. GES MANU. SER. EST. JUDICIÁRIO-PREST. JURISD. DO TJ/AC</v>
      </c>
      <c r="G32" s="36" t="str">
        <f>dados!J24</f>
        <v>GESTÃO ADMINISTRATIVA DO TRIBUNAL DE JUSTIÇA  / AC.</v>
      </c>
      <c r="H32" s="33" t="str">
        <f>dados!K24</f>
        <v>Estadual</v>
      </c>
      <c r="I32" s="33" t="str">
        <f>dados!M24</f>
        <v xml:space="preserve">200 </v>
      </c>
      <c r="J32" s="33" t="str">
        <f>dados!N24</f>
        <v>CONVÊNIO</v>
      </c>
      <c r="K32" s="33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7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3</v>
      </c>
      <c r="L33" s="53">
        <f>dados!O25</f>
        <v>245063.55</v>
      </c>
      <c r="M33" s="53">
        <f>dados!P25</f>
        <v>99453.34</v>
      </c>
      <c r="N33" s="53">
        <f>dados!Q25</f>
        <v>294785.21999999997</v>
      </c>
      <c r="O33" s="54">
        <f t="shared" ref="O33:O45" si="5">L33+M33-N33</f>
        <v>49731.670000000042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49731.670000000042</v>
      </c>
      <c r="T33" s="53">
        <f>dados!U25</f>
        <v>12000</v>
      </c>
      <c r="U33" s="55">
        <f t="shared" ref="U33:U45" si="7">IF(S33&gt;0,T33/S33,0)</f>
        <v>0.24129493338952804</v>
      </c>
      <c r="V33" s="53">
        <f>dados!V25</f>
        <v>12000</v>
      </c>
      <c r="W33" s="55">
        <f t="shared" ref="W33:W45" si="8">IF(S33&gt;0,V33/S33,0)</f>
        <v>0.24129493338952804</v>
      </c>
      <c r="X33" s="53">
        <f>dados!W25</f>
        <v>12000</v>
      </c>
      <c r="Y33" s="55">
        <f t="shared" ref="Y33:Y45" si="9">IF(S33&gt;0,X33/S33,0)</f>
        <v>0.24129493338952804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50" t="str">
        <f>dados!C27</f>
        <v>007</v>
      </c>
      <c r="C35" s="51" t="str">
        <f>dados!D27</f>
        <v>ESCOLA DO PODER JUDICIÁRIO</v>
      </c>
      <c r="D35" s="50" t="str">
        <f>dados!E27&amp;"."&amp;dados!F27</f>
        <v>02.128</v>
      </c>
      <c r="E35" s="50" t="str">
        <f>dados!G27&amp;"."&amp;dados!H27</f>
        <v>2220.2170</v>
      </c>
      <c r="F35" s="51" t="str">
        <f>dados!I27</f>
        <v>PROG. GES MANU. SER. EST. JUDICIÁRIO-PREST. JURISD. DO TJ/AC</v>
      </c>
      <c r="G35" s="51" t="str">
        <f>dados!J27</f>
        <v>PLANO ESTRATÉGICO DE CAPACITAÇÃO.</v>
      </c>
      <c r="H35" s="50" t="str">
        <f>dados!K27</f>
        <v>Estadual</v>
      </c>
      <c r="I35" s="50" t="str">
        <f>dados!M27</f>
        <v xml:space="preserve">200 </v>
      </c>
      <c r="J35" s="50" t="str">
        <f>dados!N27</f>
        <v>CONVÊNIO</v>
      </c>
      <c r="K35" s="50" t="str">
        <f>dados!L27</f>
        <v>4</v>
      </c>
      <c r="L35" s="53">
        <f>dados!O27</f>
        <v>2</v>
      </c>
      <c r="M35" s="53">
        <f>dados!P27</f>
        <v>113390.08</v>
      </c>
      <c r="N35" s="53">
        <f>dados!Q27</f>
        <v>0</v>
      </c>
      <c r="O35" s="53">
        <f t="shared" si="5"/>
        <v>113392.08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113392.08</v>
      </c>
      <c r="T35" s="53">
        <f>dados!U27</f>
        <v>92040.07</v>
      </c>
      <c r="U35" s="55">
        <f t="shared" si="7"/>
        <v>0.81169751890960995</v>
      </c>
      <c r="V35" s="53">
        <f>dados!V27</f>
        <v>0</v>
      </c>
      <c r="W35" s="55">
        <f t="shared" si="8"/>
        <v>0</v>
      </c>
      <c r="X35" s="53">
        <f>dados!W27</f>
        <v>0</v>
      </c>
      <c r="Y35" s="55">
        <f t="shared" si="9"/>
        <v>0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2220.4161</v>
      </c>
      <c r="F37" s="51" t="str">
        <f>dados!I29</f>
        <v>PROG. GES MANU. SER. EST. JUDICIÁRIO-PREST. JURISD. DO TJ/AC</v>
      </c>
      <c r="G37" s="51" t="str">
        <f>dados!J29</f>
        <v>CUSTEIO COM FOLHA DE PAGAMENTO - 1º GRAU DE JURISDIÇÃO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1</v>
      </c>
      <c r="L37" s="53">
        <f>dados!O29</f>
        <v>77799008.120000005</v>
      </c>
      <c r="M37" s="53">
        <f>dados!P29</f>
        <v>0</v>
      </c>
      <c r="N37" s="53">
        <f>dados!Q29</f>
        <v>77799003.120000005</v>
      </c>
      <c r="O37" s="53">
        <f t="shared" si="5"/>
        <v>5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5</v>
      </c>
      <c r="T37" s="53">
        <f>dados!U29</f>
        <v>0</v>
      </c>
      <c r="U37" s="55">
        <f t="shared" si="7"/>
        <v>0</v>
      </c>
      <c r="V37" s="53">
        <f>dados!V29</f>
        <v>0</v>
      </c>
      <c r="W37" s="55">
        <f t="shared" si="8"/>
        <v>0</v>
      </c>
      <c r="X37" s="53">
        <f>dados!W29</f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100 </v>
      </c>
      <c r="J39" s="50" t="str">
        <f>dados!N31</f>
        <v>RP</v>
      </c>
      <c r="K39" s="50" t="str">
        <f>dados!L31</f>
        <v>4</v>
      </c>
      <c r="L39" s="53">
        <f>dados!O31</f>
        <v>4157100.85</v>
      </c>
      <c r="M39" s="53">
        <f>dados!P31</f>
        <v>0</v>
      </c>
      <c r="N39" s="53">
        <f>dados!Q31</f>
        <v>1299099.8500000001</v>
      </c>
      <c r="O39" s="53">
        <f t="shared" si="5"/>
        <v>2858001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2858001</v>
      </c>
      <c r="T39" s="53">
        <f>dados!U31</f>
        <v>0</v>
      </c>
      <c r="U39" s="55">
        <f t="shared" si="7"/>
        <v>0</v>
      </c>
      <c r="V39" s="53">
        <f>dados!V31</f>
        <v>0</v>
      </c>
      <c r="W39" s="55">
        <f t="shared" si="8"/>
        <v>0</v>
      </c>
      <c r="X39" s="53">
        <f>dados!W31</f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3</v>
      </c>
      <c r="L41" s="53">
        <f>dados!O33</f>
        <v>10515834.300000001</v>
      </c>
      <c r="M41" s="53">
        <f>dados!P33</f>
        <v>0</v>
      </c>
      <c r="N41" s="53">
        <f>dados!Q33</f>
        <v>9742332.9199999999</v>
      </c>
      <c r="O41" s="53">
        <f t="shared" si="5"/>
        <v>773501.38000000082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773501.38000000082</v>
      </c>
      <c r="T41" s="53">
        <f>dados!U33</f>
        <v>773499.38</v>
      </c>
      <c r="U41" s="55">
        <f t="shared" si="7"/>
        <v>0.99999741435496747</v>
      </c>
      <c r="V41" s="53">
        <f>dados!V33</f>
        <v>773461.38</v>
      </c>
      <c r="W41" s="55">
        <f t="shared" si="8"/>
        <v>0.99994828709937034</v>
      </c>
      <c r="X41" s="53">
        <f>dados!W33</f>
        <v>773461.38</v>
      </c>
      <c r="Y41" s="55">
        <f t="shared" si="9"/>
        <v>0.99994828709937034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3</v>
      </c>
      <c r="L43" s="53">
        <f>dados!O35</f>
        <v>316555.39</v>
      </c>
      <c r="M43" s="53">
        <f>dados!P35</f>
        <v>0</v>
      </c>
      <c r="N43" s="53">
        <f>dados!Q35</f>
        <v>316555.39</v>
      </c>
      <c r="O43" s="53">
        <f t="shared" si="5"/>
        <v>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0</v>
      </c>
      <c r="T43" s="53">
        <f>dados!U35</f>
        <v>0</v>
      </c>
      <c r="U43" s="55">
        <f t="shared" si="7"/>
        <v>0</v>
      </c>
      <c r="V43" s="53">
        <f>dados!V35</f>
        <v>0</v>
      </c>
      <c r="W43" s="55">
        <f t="shared" si="8"/>
        <v>0</v>
      </c>
      <c r="X43" s="53">
        <f>dados!W35</f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02.128</v>
      </c>
      <c r="E45" s="50" t="str">
        <f>dados!G37&amp;"."&amp;dados!H37</f>
        <v>2220.1945</v>
      </c>
      <c r="F45" s="51" t="str">
        <f>dados!I37</f>
        <v>PROG. GES MANU. SER. EST. JUDICIÁRIO-PREST. JURISD. DO TJ/AC</v>
      </c>
      <c r="G45" s="51" t="str">
        <f>dados!J37</f>
        <v>PLANO ESTRATÉGICO DE CAPACITAÇÃO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3</v>
      </c>
      <c r="L45" s="53">
        <f>dados!O37</f>
        <v>921686.11</v>
      </c>
      <c r="M45" s="53">
        <f>dados!P37</f>
        <v>0</v>
      </c>
      <c r="N45" s="53">
        <f>dados!Q37</f>
        <v>917634.5</v>
      </c>
      <c r="O45" s="53">
        <f t="shared" si="5"/>
        <v>4051.609999999986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4051.609999999986</v>
      </c>
      <c r="T45" s="53">
        <f>dados!U37</f>
        <v>4051.61</v>
      </c>
      <c r="U45" s="55">
        <f t="shared" si="7"/>
        <v>1.0000000000000036</v>
      </c>
      <c r="V45" s="53">
        <f>dados!V37</f>
        <v>4051.61</v>
      </c>
      <c r="W45" s="55">
        <f t="shared" si="8"/>
        <v>1.0000000000000036</v>
      </c>
      <c r="X45" s="53">
        <f>dados!W37</f>
        <v>4051.61</v>
      </c>
      <c r="Y45" s="55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3</v>
      </c>
      <c r="L47" s="53">
        <f>dados!O39</f>
        <v>8357876.5599999996</v>
      </c>
      <c r="M47" s="53">
        <f>dados!P39</f>
        <v>13109103.83</v>
      </c>
      <c r="N47" s="53">
        <f>dados!Q39</f>
        <v>7630000</v>
      </c>
      <c r="O47" s="53">
        <f t="shared" si="10"/>
        <v>13836980.390000001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13836980.390000001</v>
      </c>
      <c r="T47" s="53">
        <f>dados!U39</f>
        <v>12173090.9</v>
      </c>
      <c r="U47" s="55">
        <f t="shared" si="12"/>
        <v>0.87975053493589583</v>
      </c>
      <c r="V47" s="53">
        <f>dados!V39</f>
        <v>8354998.3099999996</v>
      </c>
      <c r="W47" s="55">
        <f t="shared" si="13"/>
        <v>0.60381658963961282</v>
      </c>
      <c r="X47" s="53">
        <f>dados!W39</f>
        <v>8305755.1100000003</v>
      </c>
      <c r="Y47" s="55">
        <f t="shared" si="14"/>
        <v>0.60025777849642525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7872572.6600000001</v>
      </c>
      <c r="N48" s="23">
        <f>dados!Q40</f>
        <v>500000</v>
      </c>
      <c r="O48" s="23">
        <f t="shared" si="10"/>
        <v>9322573.6600000001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9322573.6600000001</v>
      </c>
      <c r="T48" s="23">
        <f>dados!U40</f>
        <v>7332676.8200000003</v>
      </c>
      <c r="U48" s="25">
        <f t="shared" si="12"/>
        <v>0.7865506980612047</v>
      </c>
      <c r="V48" s="23">
        <f>dados!V40</f>
        <v>5016270.92</v>
      </c>
      <c r="W48" s="25">
        <f t="shared" si="13"/>
        <v>0.53807790669685085</v>
      </c>
      <c r="X48" s="23">
        <f>dados!W40</f>
        <v>4943746.5199999996</v>
      </c>
      <c r="Y48" s="25">
        <f t="shared" si="14"/>
        <v>0.53029846695788929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3</v>
      </c>
      <c r="L49" s="53">
        <f>dados!O41</f>
        <v>700000</v>
      </c>
      <c r="M49" s="53">
        <f>dados!P41</f>
        <v>4096960.22</v>
      </c>
      <c r="N49" s="53">
        <f>dados!Q41</f>
        <v>200000</v>
      </c>
      <c r="O49" s="53">
        <f t="shared" si="10"/>
        <v>4596960.2200000007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4596960.2200000007</v>
      </c>
      <c r="T49" s="53">
        <f>dados!U41</f>
        <v>1236844.53</v>
      </c>
      <c r="U49" s="55">
        <f t="shared" si="12"/>
        <v>0.26905704439617706</v>
      </c>
      <c r="V49" s="53">
        <f>dados!V41</f>
        <v>1236844.53</v>
      </c>
      <c r="W49" s="55">
        <f t="shared" si="13"/>
        <v>0.26905704439617706</v>
      </c>
      <c r="X49" s="53">
        <f>dados!W41</f>
        <v>1224927.24</v>
      </c>
      <c r="Y49" s="55">
        <f t="shared" si="14"/>
        <v>0.26646461604577465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3</v>
      </c>
      <c r="L51" s="53">
        <f>dados!O43</f>
        <v>125000</v>
      </c>
      <c r="M51" s="53">
        <f>dados!P43</f>
        <v>0</v>
      </c>
      <c r="N51" s="53">
        <f>dados!Q43</f>
        <v>0</v>
      </c>
      <c r="O51" s="53">
        <f t="shared" si="15"/>
        <v>125000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125000</v>
      </c>
      <c r="T51" s="53">
        <f>dados!U43</f>
        <v>1200</v>
      </c>
      <c r="U51" s="55">
        <f t="shared" si="17"/>
        <v>9.5999999999999992E-3</v>
      </c>
      <c r="V51" s="53">
        <f>dados!V43</f>
        <v>0</v>
      </c>
      <c r="W51" s="55">
        <f t="shared" si="18"/>
        <v>0</v>
      </c>
      <c r="X51" s="53">
        <f>dados!W43</f>
        <v>0</v>
      </c>
      <c r="Y51" s="55">
        <f t="shared" si="19"/>
        <v>0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1799932.16</v>
      </c>
      <c r="N52" s="23">
        <f>dados!Q44</f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f>dados!U44</f>
        <v>306000</v>
      </c>
      <c r="U52" s="25">
        <f t="shared" ref="U52" si="22">IF(S52&gt;0,T52/S52,0)</f>
        <v>0.13799624385047474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60" t="s">
        <v>46</v>
      </c>
      <c r="C53" s="61"/>
      <c r="D53" s="61"/>
      <c r="E53" s="61"/>
      <c r="F53" s="61"/>
      <c r="G53" s="61"/>
      <c r="H53" s="61"/>
      <c r="I53" s="61"/>
      <c r="J53" s="61"/>
      <c r="K53" s="62"/>
      <c r="L53" s="56">
        <f t="shared" ref="L53:T53" si="25">SUM(L10:L52)</f>
        <v>235780509.77000001</v>
      </c>
      <c r="M53" s="56">
        <f t="shared" si="25"/>
        <v>176447507.94000003</v>
      </c>
      <c r="N53" s="56">
        <f t="shared" si="25"/>
        <v>142890484.49000001</v>
      </c>
      <c r="O53" s="56">
        <f t="shared" si="25"/>
        <v>269337533.22000003</v>
      </c>
      <c r="P53" s="56">
        <f t="shared" si="25"/>
        <v>0</v>
      </c>
      <c r="Q53" s="56">
        <f t="shared" si="25"/>
        <v>0</v>
      </c>
      <c r="R53" s="56">
        <f t="shared" si="25"/>
        <v>6686090.3899999997</v>
      </c>
      <c r="S53" s="56">
        <f t="shared" si="25"/>
        <v>276023623.61000007</v>
      </c>
      <c r="T53" s="56">
        <f t="shared" si="25"/>
        <v>169166452.82999998</v>
      </c>
      <c r="U53" s="57">
        <f t="shared" ref="U53" si="26">IF(S53&gt;0,T53/S53,0)</f>
        <v>0.61286947333543829</v>
      </c>
      <c r="V53" s="58">
        <f>SUM(V10:V52)</f>
        <v>162050509.44000003</v>
      </c>
      <c r="W53" s="57">
        <f t="shared" ref="W53" si="27">IF(S53&gt;0,V53/S53,0)</f>
        <v>0.58708927634746511</v>
      </c>
      <c r="X53" s="58">
        <f>SUM(X10:X52)</f>
        <v>161795515.43000004</v>
      </c>
      <c r="Y53" s="57">
        <f t="shared" ref="Y53" si="28">IF(S53&gt;0,X53/S53,0)</f>
        <v>0.58616546407855485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53:K53"/>
    <mergeCell ref="D8:D9"/>
    <mergeCell ref="E8:E9"/>
    <mergeCell ref="F8:G8"/>
    <mergeCell ref="H8:H9"/>
    <mergeCell ref="I8:J8"/>
    <mergeCell ref="K8:K9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5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Agosto\Anexo_II_AGOST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2016-09-26T14:01:22Z</cp:lastPrinted>
  <dcterms:created xsi:type="dcterms:W3CDTF">2015-11-24T16:00:25Z</dcterms:created>
  <dcterms:modified xsi:type="dcterms:W3CDTF">2017-01-17T19:36:41Z</dcterms:modified>
</cp:coreProperties>
</file>