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795" windowWidth="10650" windowHeight="6540" tabRatio="842" activeTab="4"/>
  </bookViews>
  <sheets>
    <sheet name="Anexo I - Pessoal" sheetId="1" r:id="rId1"/>
    <sheet name="Anexo VII - Serv de Terceiros" sheetId="2" r:id="rId2"/>
    <sheet name="Anexo VIII - Limites" sheetId="3" r:id="rId3"/>
    <sheet name="DISPONIBILIDADE DE CAIXA" sheetId="4" r:id="rId4"/>
    <sheet name="Anexo VI - Resto a Pagar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'Anexo I - Pessoal'!$A$1:$I$44</definedName>
    <definedName name="_xlnm.Print_Area" localSheetId="4">'Anexo VI - Resto a Pagar'!$A$1:$F$48</definedName>
    <definedName name="_xlnm.Print_Area" localSheetId="1">'Anexo VII - Serv de Terceiros'!$A$1:$C$44</definedName>
    <definedName name="_xlnm.Print_Area" localSheetId="2">'Anexo VIII - Limites'!$A$1:$C$59</definedName>
    <definedName name="_xlnm.Print_Area" localSheetId="3">'DISPONIBILIDADE DE CAIXA'!$A$1:$D$64</definedName>
    <definedName name="Detalhes_do_Demonstrativo_MDE" localSheetId="3">'[4]Anexo X - ENSINO'!#REF!</definedName>
    <definedName name="Detalhes_do_Demonstrativo_MDE">'[2]Anexo X - ENSINO'!#REF!</definedName>
    <definedName name="Ganhos_e_perdas_de_receita" localSheetId="3">#REF!</definedName>
    <definedName name="Ganhos_e_perdas_de_receita">#REF!</definedName>
    <definedName name="Ganhos_e_Perdas_de_Receita_99" localSheetId="3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RF">#REF!</definedName>
    <definedName name="PESSOAL">#REF!,#REF!</definedName>
    <definedName name="Planilha_1ÁreaTotal" localSheetId="0">'Anexo I - Pessoal'!#REF!,'Anexo I - Pessoal'!#REF!</definedName>
    <definedName name="Planilha_1ÁreaTotal" localSheetId="4">#REF!,#REF!</definedName>
    <definedName name="Planilha_1ÁreaTotal" localSheetId="1">#REF!,#REF!</definedName>
    <definedName name="Planilha_1ÁreaTotal" localSheetId="2">#REF!,#REF!</definedName>
    <definedName name="Planilha_1ÁreaTotal" localSheetId="3">#REF!,#REF!</definedName>
    <definedName name="Planilha_1ÁreaTotal">#REF!,#REF!</definedName>
    <definedName name="Planilha_1CabGráfico" localSheetId="0">'Anexo I - Pessoal'!#REF!</definedName>
    <definedName name="Planilha_1CabGráfico" localSheetId="4">#REF!</definedName>
    <definedName name="Planilha_1CabGráfico" localSheetId="1">#REF!</definedName>
    <definedName name="Planilha_1CabGráfico" localSheetId="2">#REF!</definedName>
    <definedName name="Planilha_1CabGráfico" localSheetId="3">#REF!</definedName>
    <definedName name="Planilha_1CabGráfico">#REF!</definedName>
    <definedName name="Planilha_1TítCols" localSheetId="0">'Anexo I - Pessoal'!#REF!,'Anexo I - Pessoal'!#REF!</definedName>
    <definedName name="Planilha_1TítCols" localSheetId="4">#REF!,#REF!</definedName>
    <definedName name="Planilha_1TítCols" localSheetId="1">#REF!,#REF!</definedName>
    <definedName name="Planilha_1TítCols" localSheetId="2">#REF!,#REF!</definedName>
    <definedName name="Planilha_1TítCols" localSheetId="3">#REF!,#REF!</definedName>
    <definedName name="Planilha_1TítCols">#REF!,#REF!</definedName>
    <definedName name="Planilha_1TítLins" localSheetId="0">'Anexo I - Pessoal'!#REF!</definedName>
    <definedName name="Planilha_1TítLins" localSheetId="4">#REF!</definedName>
    <definedName name="Planilha_1TítLins" localSheetId="1">#REF!</definedName>
    <definedName name="Planilha_1TítLins" localSheetId="2">#REF!</definedName>
    <definedName name="Planilha_1TítLins" localSheetId="3">#REF!</definedName>
    <definedName name="Planilha_1TítLins">#REF!</definedName>
    <definedName name="Planilha_2ÁreaTotal" localSheetId="0">#REF!,#REF!</definedName>
    <definedName name="Planilha_2ÁreaTotal" localSheetId="4">#REF!,#REF!</definedName>
    <definedName name="Planilha_2ÁreaTotal" localSheetId="3">#REF!,#REF!</definedName>
    <definedName name="Planilha_2ÁreaTotal">#REF!,#REF!</definedName>
    <definedName name="Planilha_2CabGráfico" localSheetId="0">#REF!</definedName>
    <definedName name="Planilha_2CabGráfico" localSheetId="4">#REF!</definedName>
    <definedName name="Planilha_2CabGráfico" localSheetId="3">#REF!</definedName>
    <definedName name="Planilha_2CabGráfico">#REF!</definedName>
    <definedName name="Planilha_2TítCols" localSheetId="0">#REF!,#REF!</definedName>
    <definedName name="Planilha_2TítCols" localSheetId="4">#REF!,#REF!</definedName>
    <definedName name="Planilha_2TítCols" localSheetId="3">#REF!,#REF!</definedName>
    <definedName name="Planilha_2TítCols">#REF!,#REF!</definedName>
    <definedName name="Planilha_2TítLins" localSheetId="0">#REF!</definedName>
    <definedName name="Planilha_2TítLins" localSheetId="4">#REF!</definedName>
    <definedName name="Planilha_2TítLins" localSheetId="3">#REF!</definedName>
    <definedName name="Planilha_2TítLins">#REF!</definedName>
    <definedName name="Planilha_3ÁreaTotal" localSheetId="0">#REF!,#REF!</definedName>
    <definedName name="Planilha_3ÁreaTotal" localSheetId="4">#REF!,#REF!</definedName>
    <definedName name="Planilha_3ÁreaTotal" localSheetId="3">#REF!,#REF!</definedName>
    <definedName name="Planilha_3ÁreaTotal">#REF!,#REF!</definedName>
    <definedName name="Planilha_3CabGráfico" localSheetId="0">#REF!</definedName>
    <definedName name="Planilha_3CabGráfico" localSheetId="4">#REF!</definedName>
    <definedName name="Planilha_3CabGráfico" localSheetId="3">#REF!</definedName>
    <definedName name="Planilha_3CabGráfico">#REF!</definedName>
    <definedName name="Planilha_3TítCols" localSheetId="0">#REF!,#REF!</definedName>
    <definedName name="Planilha_3TítCols" localSheetId="4">#REF!,#REF!</definedName>
    <definedName name="Planilha_3TítCols" localSheetId="3">#REF!,#REF!</definedName>
    <definedName name="Planilha_3TítCols">#REF!,#REF!</definedName>
    <definedName name="Planilha_3TítLins" localSheetId="0">#REF!</definedName>
    <definedName name="Planilha_3TítLins" localSheetId="4">#REF!</definedName>
    <definedName name="Planilha_3TítLins" localSheetId="3">#REF!</definedName>
    <definedName name="Planilha_3TítLins">#REF!</definedName>
    <definedName name="Planilha_4ÁreaTotal" localSheetId="0">#REF!,#REF!</definedName>
    <definedName name="Planilha_4ÁreaTotal" localSheetId="4">#REF!,#REF!</definedName>
    <definedName name="Planilha_4ÁreaTotal" localSheetId="3">#REF!,#REF!</definedName>
    <definedName name="Planilha_4ÁreaTotal">#REF!,#REF!</definedName>
    <definedName name="Planilha_4TítCols" localSheetId="0">#REF!,#REF!</definedName>
    <definedName name="Planilha_4TítCols" localSheetId="4">#REF!,#REF!</definedName>
    <definedName name="Planilha_4TítCols" localSheetId="3">#REF!,#REF!</definedName>
    <definedName name="Planilha_4TítCols">#REF!,#REF!</definedName>
    <definedName name="Tabela_1___Déficit_da_Previdência_Social__RGPS" localSheetId="3">#REF!</definedName>
    <definedName name="Tabela_1___Déficit_da_Previdência_Social__RGPS">#REF!</definedName>
    <definedName name="Tabela_10___Resultado_Primário_do_Governo_Central_em_1999" localSheetId="3">#REF!</definedName>
    <definedName name="Tabela_10___Resultado_Primário_do_Governo_Central_em_1999">#REF!</definedName>
    <definedName name="Tabela_2___Contribuições_Previdenciárias" localSheetId="3">#REF!</definedName>
    <definedName name="Tabela_2___Contribuições_Previdenciárias">#REF!</definedName>
    <definedName name="Tabela_3___Benefícios__previsto_x_realizado" localSheetId="3">#REF!</definedName>
    <definedName name="Tabela_3___Benefícios__previsto_x_realizado">#REF!</definedName>
    <definedName name="Tabela_4___Receitas_Administradas_pela_SRF__previsto_x_realizado" localSheetId="3">#REF!</definedName>
    <definedName name="Tabela_4___Receitas_Administradas_pela_SRF__previsto_x_realizado">#REF!</definedName>
    <definedName name="Tabela_5___Receitas_Administradas_em_Agosto" localSheetId="3">#REF!</definedName>
    <definedName name="Tabela_5___Receitas_Administradas_em_Agosto">#REF!</definedName>
    <definedName name="Tabela_6___Receitas_Diretamente_Arrecadadas" localSheetId="3">#REF!</definedName>
    <definedName name="Tabela_6___Receitas_Diretamente_Arrecadadas">#REF!</definedName>
    <definedName name="Tabela_7___Déficit_da_Previdência_Social_em_1999" localSheetId="3">#REF!</definedName>
    <definedName name="Tabela_7___Déficit_da_Previdência_Social_em_1999">#REF!</definedName>
    <definedName name="Tabela_8___Receitas_Administradas__revisão_da_previsão" localSheetId="3">#REF!</definedName>
    <definedName name="Tabela_8___Receitas_Administradas__revisão_da_previsão">#REF!</definedName>
    <definedName name="Tabela_9___Resultado_Primário_de_1999" localSheetId="3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<sst xmlns="http://schemas.openxmlformats.org/spreadsheetml/2006/main" count="232" uniqueCount="133">
  <si>
    <t>RELATÓRIO DE GESTÃO FISCAL</t>
  </si>
  <si>
    <t>R$ Milhares</t>
  </si>
  <si>
    <t>RECEITA CORRENTE LÍQUIDA - RCL</t>
  </si>
  <si>
    <t>ESPECIFICAÇÃO</t>
  </si>
  <si>
    <t>Limite</t>
  </si>
  <si>
    <t>OPERAÇÕES DE CRÉDITO</t>
  </si>
  <si>
    <t>VALOR</t>
  </si>
  <si>
    <t>ORÇAMENTOS FISCAL E DA SEGURIDADE SOCIAL</t>
  </si>
  <si>
    <t>RESTOS A PAGAR</t>
  </si>
  <si>
    <t>Exercícios</t>
  </si>
  <si>
    <t>Serviços de Consultorias</t>
  </si>
  <si>
    <t>Outros Serviços de Terceiros - Pessoa Física</t>
  </si>
  <si>
    <t>Locação de Mão-de-Obra</t>
  </si>
  <si>
    <t>Arrendamento Mercantil</t>
  </si>
  <si>
    <t>Outros Serviços de Terceiros - Pessoa Jurídica</t>
  </si>
  <si>
    <t>Nota:</t>
  </si>
  <si>
    <t xml:space="preserve"> LRF, art. 72 - Anexo VII</t>
  </si>
  <si>
    <t>% SOBRE A RCL</t>
  </si>
  <si>
    <t>SERVIÇOS DE TERCEIROS</t>
  </si>
  <si>
    <t>LRF, art. 54 - Anexo VIII</t>
  </si>
  <si>
    <t>DEMONSTRATIVO DOS LIMITES</t>
  </si>
  <si>
    <t>Limite Prudencial  (§ único, art. 22 da LRF)</t>
  </si>
  <si>
    <t xml:space="preserve">Limite Permitido (art. 71 da LRF) </t>
  </si>
  <si>
    <t>Limite Legal (incisos I, II e III, art. 20 da LRF)</t>
  </si>
  <si>
    <t>Dívida Consolidada Líquida</t>
  </si>
  <si>
    <t xml:space="preserve">DEMONSTRATIVO DA DESPESA COM PESSOAL </t>
  </si>
  <si>
    <t>Limite Definido por Resolução do Senado Federal</t>
  </si>
  <si>
    <t xml:space="preserve">DÍVIDA </t>
  </si>
  <si>
    <t>DESPESA COM PESSOAL</t>
  </si>
  <si>
    <t>Total da Despesa Líquida com Pessoal nos 12 Últimos Meses</t>
  </si>
  <si>
    <t xml:space="preserve">DEMONSTRATIVO DA DESPESA COM SERVIÇOS DE TERCEIROS </t>
  </si>
  <si>
    <t>DESPESA COM SERVIÇOS DE TERCEIROS</t>
  </si>
  <si>
    <t>TOTAL DA DESPESA COM SERVIÇOS DE TERCEIROS</t>
  </si>
  <si>
    <t>% do TOTAL DA DESPESA COM SERVIÇOS DE TERCEIROS sobre a RCL</t>
  </si>
  <si>
    <t>Total da Despesa com Serviços de Terceiros</t>
  </si>
  <si>
    <t>Limite, Calculado com Base no Exercício de 1999, do Total da Despesa com Serviços de Terceiros  (art. 72 da LRF)</t>
  </si>
  <si>
    <t>Total das Garantias</t>
  </si>
  <si>
    <t>GARANTIAS DE VALORES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</si>
  <si>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</si>
  <si>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</si>
  <si>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</si>
  <si>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Definido p/ Senado Federal para Op. de Crédito por Antec. da Receita</t>
  </si>
  <si>
    <t>DESPESA LIQUIDADA</t>
  </si>
  <si>
    <t>Total da Despesa Líquida com Pessoal nos 12 Últimos Meses, deduzido o aumento previsto no inciso X, art. 37 da CF</t>
  </si>
  <si>
    <t>SUFICIÊNCIA ANTES DA INSCRIÇÃO EM RESTOS A PAGAR NÃO PROCESSADOS</t>
  </si>
  <si>
    <t>INSCRIÇÃO EM RESTOS A PAGAR NÃO PROCESSADOS</t>
  </si>
  <si>
    <t>Valor Apurado nos Demonstrativos respectivos</t>
  </si>
  <si>
    <t>TRIBUNAL DE JUSTIÇA DO ESTADO DO ACRE</t>
  </si>
  <si>
    <t>COORDENADORIA DE FINANÇAS</t>
  </si>
  <si>
    <t xml:space="preserve">FONTE: Balancete Orçamentario da Despesa/TJ e Demonstrativo da Receita Corrente Liquida da Sec. Exec. da Sec. Finanças e G. Pública do Estado.  </t>
  </si>
  <si>
    <t>FONTE: Balancete de Verificação dos Lançamentos Contabeis/TJAC</t>
  </si>
  <si>
    <t xml:space="preserve">                                                                                                                                              </t>
  </si>
  <si>
    <t>Dirce Oliveira Teodoro</t>
  </si>
  <si>
    <t>Coordenadora de Finanças</t>
  </si>
  <si>
    <t>Outras despesas de pessoal decorrentes de contratos de terceirização (art. 18, § 1º da LRF)</t>
  </si>
  <si>
    <t>DESPESAS NÃO COMPUTADAS (art. 19, § 1º da LRF) (II)</t>
  </si>
  <si>
    <t xml:space="preserve"> LRF, art. 55, inciso I, alínea "a" - Anexo I</t>
  </si>
  <si>
    <t xml:space="preserve">    Pessoal Ativo</t>
  </si>
  <si>
    <t xml:space="preserve">    Pessoal Inativo e Pensionistas</t>
  </si>
  <si>
    <t xml:space="preserve">    Contribuições Patronais</t>
  </si>
  <si>
    <t>RECEITA CORRENTE LÍQUIDA - RCL (V)</t>
  </si>
  <si>
    <t>% do TOTAL DA DESPESA COM PESSOAL PARA FINS DE APURAÇÃO DO LIMITE - TDP sobre a RCL (IV / V * 100)</t>
  </si>
  <si>
    <t>DESPESA BRUTA COM PESSOAL (I)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</si>
  <si>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</si>
  <si>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</si>
  <si>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</si>
  <si>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</si>
  <si>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TOTAL DA DESPESA COM PESSOAL PARA FINS DE APURAÇÃO DO LIMITE - TDP (IV) = (I - II + III)</t>
  </si>
  <si>
    <t>LIMITE MÁXIMO (incisos I, II e III, art. 20 da LRF) - 6%</t>
  </si>
  <si>
    <t>LIMITE PRUDENCIAL (parágrafo único, art. 22 da LRF) - 5,70%</t>
  </si>
  <si>
    <t>REPASSES PREVIDENCIÁRIOS AO REGIME PRÓPRIO DE PREVIDÊNCIA SOCIAL (III)</t>
  </si>
  <si>
    <t>Presidente/TJ</t>
  </si>
  <si>
    <t>Des. Samoel Martins Evangelista</t>
  </si>
  <si>
    <t>01/2006 a 12/2006</t>
  </si>
  <si>
    <t>DEMONSTRATIVO DOS RESTOS A PAGAR</t>
  </si>
  <si>
    <t>ÓRGÃO</t>
  </si>
  <si>
    <t>Inscritos</t>
  </si>
  <si>
    <t>Não Inscritos por</t>
  </si>
  <si>
    <t>Processados</t>
  </si>
  <si>
    <t>Não Processados</t>
  </si>
  <si>
    <t>Insuficiência Financeira</t>
  </si>
  <si>
    <t xml:space="preserve">Exercícios Anteriores </t>
  </si>
  <si>
    <t>Do Exercício</t>
  </si>
  <si>
    <t>PODER JUDICIARIO</t>
  </si>
  <si>
    <t>Tribunal de Justiça do Estado do Acre</t>
  </si>
  <si>
    <t xml:space="preserve"> </t>
  </si>
  <si>
    <t>TOTAL</t>
  </si>
  <si>
    <t>DESTINAÇÃO DE RECURSOS</t>
  </si>
  <si>
    <t>001 - RP</t>
  </si>
  <si>
    <t>002 - CONVÊNIO</t>
  </si>
  <si>
    <t xml:space="preserve">Des. Samoel Martins Evangelista                                                       </t>
  </si>
  <si>
    <t xml:space="preserve">  Dirce Oliveira Teodoro</t>
  </si>
  <si>
    <t>Francisco das Chagas Rocha</t>
  </si>
  <si>
    <t xml:space="preserve">         Presidente/TJ                                                                                                  </t>
  </si>
  <si>
    <t xml:space="preserve">  Tec. em Contabilidade</t>
  </si>
  <si>
    <t xml:space="preserve">    CRC Nº. 00448/0-O</t>
  </si>
  <si>
    <t>DEMONSTRATIVO DA DISPONIBILIDADE DE CAIXA</t>
  </si>
  <si>
    <t xml:space="preserve"> LRF, art. 55, Inciso III, alínea "a" - Anexo V</t>
  </si>
  <si>
    <t>ATIVO</t>
  </si>
  <si>
    <t>PASSIVO</t>
  </si>
  <si>
    <t>DISPONIBILIDADE FINANCEIRA</t>
  </si>
  <si>
    <t>OBRIGAÇÕES FINANCEIRAS</t>
  </si>
  <si>
    <t xml:space="preserve">    Caixa</t>
  </si>
  <si>
    <t xml:space="preserve">    Depósitos</t>
  </si>
  <si>
    <t xml:space="preserve">    Bancos</t>
  </si>
  <si>
    <t xml:space="preserve">    Restos a Pagar Processados</t>
  </si>
  <si>
    <t xml:space="preserve">        Conta Movimento</t>
  </si>
  <si>
    <t xml:space="preserve">        Do Exercício</t>
  </si>
  <si>
    <t xml:space="preserve">        Contas Vinculadas</t>
  </si>
  <si>
    <t xml:space="preserve">        De Exercícios Anteriores</t>
  </si>
  <si>
    <t xml:space="preserve">    Aplicações Financeiras</t>
  </si>
  <si>
    <t xml:space="preserve">    Outras Obrigações Financeiras</t>
  </si>
  <si>
    <t xml:space="preserve">    Outras Disponibilidades Financeiras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</si>
  <si>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</si>
  <si>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</si>
  <si>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</si>
  <si>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</si>
  <si>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</si>
  <si>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REGIME PREVIDENCIÁRIO</t>
  </si>
  <si>
    <t>INSUFICIÊNCIA ANTES DA INSCRIÇÃO EM RESTOS A PAGAR NÃO PROCESSADOS (V)</t>
  </si>
  <si>
    <t>SUFICIÊNCIA ANTES DA INSCRIÇÃO EM RESTOS A PAGAR NÃO PROCESSADOS (VI)</t>
  </si>
  <si>
    <t>INSCRIÇÃO EM RESTOS A PAGAR NÃO PROCESSADOS DO REGIME PREVIDENCIÁRIO (VII)</t>
  </si>
  <si>
    <t>SUFICIÊNCIA APÓS A INSCRIÇÃO EM RESTOS A PAGAR NÃO PROCESSADOS (VIII) = (VI - VII)</t>
  </si>
  <si>
    <t>DÉFICIT</t>
  </si>
  <si>
    <t>SUPERÁVIT</t>
  </si>
  <si>
    <t>JANEIRO A DEZEMBRO 2006</t>
  </si>
  <si>
    <t>JANEIRO A DEZEMBRO DE 2006</t>
  </si>
  <si>
    <t>JANEIRO A DEZEMBRO/2006</t>
  </si>
  <si>
    <t>JANEIRO a DEZEMBRO/2006</t>
  </si>
  <si>
    <t xml:space="preserve"> RGF - ANEXO VI (LRF, art. 55, inciso III, alínea "b")</t>
  </si>
  <si>
    <t>Suficiência/Insuficiência</t>
  </si>
  <si>
    <t>antes da Inscrição em Restos</t>
  </si>
  <si>
    <t>a Pagar Não Processados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</si>
</sst>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0_);\(0\)"/>
    <numFmt numFmtId="167" formatCode="_(* #,##0_);_(* \(#,##0\);_(* &quot;-&quot;??_);_(@_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00000"/>
    <numFmt numFmtId="177" formatCode="0.0%"/>
    <numFmt numFmtId="178" formatCode="00000\-"/>
    <numFmt numFmtId="179" formatCode="0.00\-"/>
    <numFmt numFmtId="180" formatCode="0.0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&quot;Cr$&quot;#,##0_);\(&quot;Cr$&quot;#,##0\)"/>
    <numFmt numFmtId="184" formatCode="&quot;Cr$&quot;#,##0_);[Red]\(&quot;Cr$&quot;#,##0\)"/>
    <numFmt numFmtId="185" formatCode="&quot;Cr$&quot;#,##0.00_);\(&quot;Cr$&quot;#,##0.00\)"/>
    <numFmt numFmtId="186" formatCode="&quot;Cr$&quot;#,##0.00_);[Red]\(&quot;Cr$&quot;#,##0.00\)"/>
    <numFmt numFmtId="187" formatCode="#,##0.0_);\(#,##0.0\)"/>
    <numFmt numFmtId="188" formatCode="0.0_);\(0.0\)"/>
    <numFmt numFmtId="189" formatCode="0.00_);\(0.00\)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#,##0.000"/>
    <numFmt numFmtId="196" formatCode="#,##0.000_);\(#,##0.0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.0000"/>
    <numFmt numFmtId="204" formatCode="#,##0.00000"/>
    <numFmt numFmtId="205" formatCode="_(* #,##0.00_);_(* \(#,##0.00\);_(* &quot;-&quot;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37" fontId="1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left" indent="2"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8" fontId="10" fillId="0" borderId="0" xfId="0" applyNumberFormat="1" applyFont="1" applyAlignment="1">
      <alignment horizontal="right"/>
    </xf>
    <xf numFmtId="0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/>
    </xf>
    <xf numFmtId="43" fontId="11" fillId="0" borderId="0" xfId="20" applyFont="1" applyFill="1" applyAlignment="1">
      <alignment/>
    </xf>
    <xf numFmtId="43" fontId="10" fillId="0" borderId="0" xfId="2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left" indent="1"/>
    </xf>
    <xf numFmtId="43" fontId="11" fillId="0" borderId="0" xfId="20" applyNumberFormat="1" applyFont="1" applyFill="1" applyBorder="1" applyAlignment="1">
      <alignment horizontal="left" indent="2"/>
    </xf>
    <xf numFmtId="0" fontId="10" fillId="0" borderId="3" xfId="0" applyNumberFormat="1" applyFont="1" applyFill="1" applyBorder="1" applyAlignment="1">
      <alignment horizontal="left" indent="1"/>
    </xf>
    <xf numFmtId="0" fontId="10" fillId="0" borderId="3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43" fontId="10" fillId="0" borderId="3" xfId="20" applyNumberFormat="1" applyFont="1" applyFill="1" applyBorder="1" applyAlignment="1">
      <alignment/>
    </xf>
    <xf numFmtId="167" fontId="10" fillId="0" borderId="0" xfId="20" applyNumberFormat="1" applyFont="1" applyFill="1" applyAlignment="1">
      <alignment/>
    </xf>
    <xf numFmtId="0" fontId="10" fillId="0" borderId="4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/>
    </xf>
    <xf numFmtId="43" fontId="11" fillId="0" borderId="4" xfId="20" applyNumberFormat="1" applyFont="1" applyFill="1" applyBorder="1" applyAlignment="1">
      <alignment/>
    </xf>
    <xf numFmtId="43" fontId="10" fillId="0" borderId="4" xfId="20" applyFont="1" applyFill="1" applyBorder="1" applyAlignment="1">
      <alignment/>
    </xf>
    <xf numFmtId="0" fontId="10" fillId="0" borderId="6" xfId="0" applyNumberFormat="1" applyFont="1" applyFill="1" applyBorder="1" applyAlignment="1">
      <alignment/>
    </xf>
    <xf numFmtId="43" fontId="10" fillId="0" borderId="4" xfId="2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wrapText="1"/>
    </xf>
    <xf numFmtId="0" fontId="10" fillId="0" borderId="7" xfId="0" applyFont="1" applyBorder="1" applyAlignment="1">
      <alignment/>
    </xf>
    <xf numFmtId="43" fontId="10" fillId="0" borderId="2" xfId="20" applyNumberFormat="1" applyFont="1" applyBorder="1" applyAlignment="1">
      <alignment/>
    </xf>
    <xf numFmtId="43" fontId="10" fillId="0" borderId="2" xfId="20" applyFont="1" applyBorder="1" applyAlignment="1">
      <alignment/>
    </xf>
    <xf numFmtId="0" fontId="10" fillId="0" borderId="7" xfId="0" applyFont="1" applyBorder="1" applyAlignment="1">
      <alignment horizontal="left" indent="1"/>
    </xf>
    <xf numFmtId="0" fontId="11" fillId="0" borderId="6" xfId="0" applyFont="1" applyBorder="1" applyAlignment="1">
      <alignment horizontal="justify"/>
    </xf>
    <xf numFmtId="43" fontId="10" fillId="0" borderId="5" xfId="20" applyNumberFormat="1" applyFont="1" applyBorder="1" applyAlignment="1">
      <alignment/>
    </xf>
    <xf numFmtId="43" fontId="10" fillId="0" borderId="5" xfId="20" applyFont="1" applyBorder="1" applyAlignment="1">
      <alignment/>
    </xf>
    <xf numFmtId="0" fontId="11" fillId="0" borderId="4" xfId="0" applyFont="1" applyBorder="1" applyAlignment="1">
      <alignment horizontal="left"/>
    </xf>
    <xf numFmtId="43" fontId="10" fillId="0" borderId="8" xfId="20" applyNumberFormat="1" applyFont="1" applyBorder="1" applyAlignment="1">
      <alignment vertical="center"/>
    </xf>
    <xf numFmtId="43" fontId="10" fillId="0" borderId="4" xfId="20" applyFont="1" applyBorder="1" applyAlignment="1">
      <alignment vertical="center"/>
    </xf>
    <xf numFmtId="43" fontId="10" fillId="0" borderId="4" xfId="20" applyFont="1" applyBorder="1" applyAlignment="1">
      <alignment horizontal="center" vertical="center"/>
    </xf>
    <xf numFmtId="43" fontId="10" fillId="0" borderId="5" xfId="20" applyNumberFormat="1" applyFont="1" applyBorder="1" applyAlignment="1">
      <alignment vertical="center"/>
    </xf>
    <xf numFmtId="37" fontId="10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37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37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wrapText="1"/>
    </xf>
    <xf numFmtId="39" fontId="10" fillId="0" borderId="2" xfId="0" applyNumberFormat="1" applyFont="1" applyBorder="1" applyAlignment="1">
      <alignment/>
    </xf>
    <xf numFmtId="0" fontId="10" fillId="0" borderId="7" xfId="0" applyFont="1" applyBorder="1" applyAlignment="1">
      <alignment horizontal="left" wrapText="1" indent="1"/>
    </xf>
    <xf numFmtId="43" fontId="12" fillId="0" borderId="2" xfId="20" applyFont="1" applyBorder="1" applyAlignment="1">
      <alignment/>
    </xf>
    <xf numFmtId="37" fontId="12" fillId="0" borderId="2" xfId="0" applyNumberFormat="1" applyFont="1" applyBorder="1" applyAlignment="1">
      <alignment/>
    </xf>
    <xf numFmtId="0" fontId="10" fillId="0" borderId="9" xfId="0" applyFont="1" applyBorder="1" applyAlignment="1">
      <alignment horizontal="left" indent="1"/>
    </xf>
    <xf numFmtId="43" fontId="10" fillId="0" borderId="1" xfId="20" applyFont="1" applyBorder="1" applyAlignment="1">
      <alignment/>
    </xf>
    <xf numFmtId="39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left" indent="1"/>
    </xf>
    <xf numFmtId="37" fontId="10" fillId="0" borderId="2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0" fontId="10" fillId="0" borderId="6" xfId="0" applyFont="1" applyBorder="1" applyAlignment="1">
      <alignment horizontal="left" indent="1"/>
    </xf>
    <xf numFmtId="0" fontId="10" fillId="0" borderId="7" xfId="0" applyFont="1" applyBorder="1" applyAlignment="1">
      <alignment horizontal="left" vertical="center" indent="1"/>
    </xf>
    <xf numFmtId="43" fontId="10" fillId="0" borderId="2" xfId="0" applyNumberFormat="1" applyFont="1" applyBorder="1" applyAlignment="1">
      <alignment/>
    </xf>
    <xf numFmtId="0" fontId="10" fillId="0" borderId="9" xfId="0" applyFont="1" applyBorder="1" applyAlignment="1">
      <alignment horizontal="left" wrapText="1" indent="1"/>
    </xf>
    <xf numFmtId="43" fontId="10" fillId="0" borderId="1" xfId="20" applyFont="1" applyBorder="1" applyAlignment="1">
      <alignment horizontal="right" vertical="center"/>
    </xf>
    <xf numFmtId="37" fontId="11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43" fontId="10" fillId="0" borderId="10" xfId="20" applyFont="1" applyBorder="1" applyAlignment="1">
      <alignment/>
    </xf>
    <xf numFmtId="0" fontId="10" fillId="0" borderId="2" xfId="0" applyNumberFormat="1" applyFont="1" applyBorder="1" applyAlignment="1">
      <alignment/>
    </xf>
    <xf numFmtId="0" fontId="10" fillId="0" borderId="0" xfId="0" applyNumberFormat="1" applyFont="1" applyAlignment="1">
      <alignment horizontal="justify" wrapText="1"/>
    </xf>
    <xf numFmtId="0" fontId="10" fillId="0" borderId="5" xfId="0" applyNumberFormat="1" applyFont="1" applyBorder="1" applyAlignment="1">
      <alignment/>
    </xf>
    <xf numFmtId="43" fontId="10" fillId="0" borderId="5" xfId="20" applyFont="1" applyBorder="1" applyAlignment="1">
      <alignment/>
    </xf>
    <xf numFmtId="43" fontId="10" fillId="0" borderId="8" xfId="20" applyFont="1" applyBorder="1" applyAlignment="1">
      <alignment/>
    </xf>
    <xf numFmtId="0" fontId="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3" fontId="10" fillId="0" borderId="2" xfId="20" applyFont="1" applyBorder="1" applyAlignment="1">
      <alignment/>
    </xf>
    <xf numFmtId="0" fontId="10" fillId="0" borderId="12" xfId="0" applyFont="1" applyBorder="1" applyAlignment="1">
      <alignment horizontal="left"/>
    </xf>
    <xf numFmtId="43" fontId="10" fillId="0" borderId="13" xfId="20" applyFont="1" applyBorder="1" applyAlignment="1">
      <alignment/>
    </xf>
    <xf numFmtId="167" fontId="10" fillId="0" borderId="2" xfId="2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167" fontId="10" fillId="0" borderId="10" xfId="2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0" fillId="0" borderId="6" xfId="0" applyNumberFormat="1" applyFont="1" applyBorder="1" applyAlignment="1">
      <alignment horizontal="justify" wrapText="1"/>
    </xf>
    <xf numFmtId="0" fontId="10" fillId="0" borderId="12" xfId="0" applyNumberFormat="1" applyFont="1" applyBorder="1" applyAlignment="1">
      <alignment/>
    </xf>
    <xf numFmtId="37" fontId="10" fillId="0" borderId="2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/>
    </xf>
    <xf numFmtId="37" fontId="10" fillId="0" borderId="10" xfId="0" applyNumberFormat="1" applyFont="1" applyBorder="1" applyAlignment="1">
      <alignment horizontal="right"/>
    </xf>
    <xf numFmtId="37" fontId="10" fillId="0" borderId="12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37" fontId="10" fillId="0" borderId="8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/>
    </xf>
    <xf numFmtId="0" fontId="11" fillId="0" borderId="0" xfId="0" applyFont="1" applyFill="1" applyAlignment="1">
      <alignment/>
    </xf>
    <xf numFmtId="8" fontId="10" fillId="0" borderId="0" xfId="0" applyNumberFormat="1" applyFont="1" applyFill="1" applyAlignment="1">
      <alignment/>
    </xf>
    <xf numFmtId="0" fontId="10" fillId="0" borderId="14" xfId="0" applyNumberFormat="1" applyFont="1" applyFill="1" applyBorder="1" applyAlignment="1">
      <alignment/>
    </xf>
    <xf numFmtId="0" fontId="10" fillId="0" borderId="7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43" fontId="10" fillId="0" borderId="10" xfId="20" applyFont="1" applyFill="1" applyBorder="1" applyAlignment="1">
      <alignment/>
    </xf>
    <xf numFmtId="43" fontId="10" fillId="0" borderId="2" xfId="20" applyFont="1" applyFill="1" applyBorder="1" applyAlignment="1">
      <alignment/>
    </xf>
    <xf numFmtId="43" fontId="10" fillId="0" borderId="5" xfId="20" applyFont="1" applyFill="1" applyBorder="1" applyAlignment="1">
      <alignment/>
    </xf>
    <xf numFmtId="43" fontId="10" fillId="0" borderId="8" xfId="20" applyFont="1" applyFill="1" applyBorder="1" applyAlignment="1">
      <alignment/>
    </xf>
    <xf numFmtId="43" fontId="10" fillId="0" borderId="2" xfId="20" applyFont="1" applyFill="1" applyBorder="1" applyAlignment="1">
      <alignment horizontal="center"/>
    </xf>
    <xf numFmtId="43" fontId="10" fillId="0" borderId="10" xfId="2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43" fontId="10" fillId="0" borderId="12" xfId="20" applyNumberFormat="1" applyFont="1" applyBorder="1" applyAlignment="1">
      <alignment horizontal="center" vertical="center"/>
    </xf>
    <xf numFmtId="43" fontId="10" fillId="0" borderId="15" xfId="2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 horizontal="center" vertical="center" wrapText="1"/>
    </xf>
    <xf numFmtId="166" fontId="10" fillId="0" borderId="15" xfId="0" applyNumberFormat="1" applyFont="1" applyBorder="1" applyAlignment="1">
      <alignment horizontal="center" vertical="center" wrapText="1"/>
    </xf>
    <xf numFmtId="166" fontId="10" fillId="0" borderId="13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85725</xdr:rowOff>
    </xdr:from>
    <xdr:to>
      <xdr:col>5</xdr:col>
      <xdr:colOff>657225</xdr:colOff>
      <xdr:row>5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47650"/>
          <a:ext cx="647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28575</xdr:colOff>
      <xdr:row>35</xdr:row>
      <xdr:rowOff>57150</xdr:rowOff>
    </xdr:from>
    <xdr:to>
      <xdr:col>5</xdr:col>
      <xdr:colOff>504825</xdr:colOff>
      <xdr:row>38</xdr:row>
      <xdr:rowOff>38100</xdr:rowOff>
    </xdr:to>
    <xdr:sp>
      <xdr:nvSpPr>
        <xdr:cNvPr id="2" name="AutoShape 5"/>
        <xdr:cNvSpPr>
          <a:spLocks/>
        </xdr:cNvSpPr>
      </xdr:nvSpPr>
      <xdr:spPr>
        <a:xfrm>
          <a:off x="3838575" y="5972175"/>
          <a:ext cx="1428750" cy="495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1</xdr:row>
      <xdr:rowOff>76200</xdr:rowOff>
    </xdr:from>
    <xdr:to>
      <xdr:col>1</xdr:col>
      <xdr:colOff>1495425</xdr:colOff>
      <xdr:row>4</xdr:row>
      <xdr:rowOff>66675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28600"/>
          <a:ext cx="5238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3381375</xdr:colOff>
      <xdr:row>33</xdr:row>
      <xdr:rowOff>123825</xdr:rowOff>
    </xdr:from>
    <xdr:to>
      <xdr:col>1</xdr:col>
      <xdr:colOff>1085850</xdr:colOff>
      <xdr:row>36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3381375" y="5781675"/>
          <a:ext cx="1428750" cy="495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5648325</xdr:colOff>
      <xdr:row>1</xdr:row>
      <xdr:rowOff>152400</xdr:rowOff>
    </xdr:from>
    <xdr:to>
      <xdr:col>1</xdr:col>
      <xdr:colOff>304800</xdr:colOff>
      <xdr:row>5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1432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3914775</xdr:colOff>
      <xdr:row>45</xdr:row>
      <xdr:rowOff>152400</xdr:rowOff>
    </xdr:from>
    <xdr:to>
      <xdr:col>0</xdr:col>
      <xdr:colOff>5343525</xdr:colOff>
      <xdr:row>49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914775" y="8096250"/>
          <a:ext cx="1428750" cy="495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3590925</xdr:colOff>
      <xdr:row>1</xdr:row>
      <xdr:rowOff>28575</xdr:rowOff>
    </xdr:from>
    <xdr:to>
      <xdr:col>2</xdr:col>
      <xdr:colOff>352425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71450"/>
          <a:ext cx="5619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38100</xdr:colOff>
      <xdr:row>52</xdr:row>
      <xdr:rowOff>38100</xdr:rowOff>
    </xdr:from>
    <xdr:to>
      <xdr:col>1</xdr:col>
      <xdr:colOff>1466850</xdr:colOff>
      <xdr:row>55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838575" y="7829550"/>
          <a:ext cx="1428750" cy="495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95250</xdr:rowOff>
    </xdr:from>
    <xdr:to>
      <xdr:col>2</xdr:col>
      <xdr:colOff>704850</xdr:colOff>
      <xdr:row>6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81000"/>
          <a:ext cx="5905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514350</xdr:colOff>
      <xdr:row>36</xdr:row>
      <xdr:rowOff>114300</xdr:rowOff>
    </xdr:from>
    <xdr:to>
      <xdr:col>2</xdr:col>
      <xdr:colOff>266700</xdr:colOff>
      <xdr:row>40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838575" y="5257800"/>
          <a:ext cx="1428750" cy="495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LR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&#199;AS\Meus%20documentos\Meus%20documentos\Hwilkon\RECESS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&#199;AS\Meus%20documentos\anexo%20LR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onstrativo%20Execu&#231;&#227;o%20Orcamentaria%20LRF%20-%20Sexto%20Bimestr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I-BALANCO ORCAMENTARIO"/>
      <sheetName val="Anexo II-DESP FUNC-SUBFUNC"/>
      <sheetName val="Anexo IX - RP PODER E ORGAO"/>
      <sheetName val="Anexo XII-PROJ AT REG GERAL HIP"/>
      <sheetName val="Anexo XVII - Simplificado"/>
      <sheetName val="Anexo V - Disponibilid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2"/>
  <dimension ref="A1:IT44"/>
  <sheetViews>
    <sheetView showGridLines="0" zoomScale="80" zoomScaleNormal="80" workbookViewId="0" topLeftCell="A7">
      <selection activeCell="H38" sqref="H38"/>
    </sheetView>
  </sheetViews>
  <sheetFormatPr defaultColWidth="13.140625" defaultRowHeight="11.25" customHeight="1"/>
  <cols>
    <col min="1" max="6" width="14.28125" style="26" customWidth="1"/>
    <col min="7" max="7" width="31.421875" style="26" customWidth="1"/>
    <col min="8" max="8" width="11.57421875" style="26" customWidth="1"/>
    <col min="9" max="9" width="27.140625" style="26" customWidth="1"/>
    <col min="10" max="16384" width="9.140625" style="21" customWidth="1"/>
  </cols>
  <sheetData>
    <row r="1" spans="1:9" ht="12.7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12.7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2.7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2.75" customHeight="1">
      <c r="A5" s="154"/>
      <c r="B5" s="154"/>
      <c r="C5" s="154"/>
      <c r="D5" s="154"/>
      <c r="E5" s="154"/>
      <c r="F5" s="154"/>
      <c r="G5" s="154"/>
      <c r="H5" s="154"/>
      <c r="I5" s="154"/>
    </row>
    <row r="6" spans="1:9" ht="12.75" customHeight="1">
      <c r="A6" s="155" t="s">
        <v>47</v>
      </c>
      <c r="B6" s="155"/>
      <c r="C6" s="155"/>
      <c r="D6" s="155"/>
      <c r="E6" s="155"/>
      <c r="F6" s="155"/>
      <c r="G6" s="155"/>
      <c r="H6" s="155"/>
      <c r="I6" s="155"/>
    </row>
    <row r="7" spans="1:9" ht="12.75" customHeight="1">
      <c r="A7" s="154" t="s">
        <v>0</v>
      </c>
      <c r="B7" s="154"/>
      <c r="C7" s="154"/>
      <c r="D7" s="154"/>
      <c r="E7" s="154"/>
      <c r="F7" s="154"/>
      <c r="G7" s="154"/>
      <c r="H7" s="154"/>
      <c r="I7" s="154"/>
    </row>
    <row r="8" spans="1:9" s="22" customFormat="1" ht="12.75" customHeight="1">
      <c r="A8" s="155" t="s">
        <v>25</v>
      </c>
      <c r="B8" s="155"/>
      <c r="C8" s="155"/>
      <c r="D8" s="155"/>
      <c r="E8" s="155"/>
      <c r="F8" s="155"/>
      <c r="G8" s="155"/>
      <c r="H8" s="155"/>
      <c r="I8" s="155"/>
    </row>
    <row r="9" spans="1:9" s="22" customFormat="1" ht="12.75" customHeight="1">
      <c r="A9" s="154" t="s">
        <v>7</v>
      </c>
      <c r="B9" s="154"/>
      <c r="C9" s="154"/>
      <c r="D9" s="154"/>
      <c r="E9" s="154"/>
      <c r="F9" s="154"/>
      <c r="G9" s="154"/>
      <c r="H9" s="154"/>
      <c r="I9" s="154"/>
    </row>
    <row r="10" spans="1:9" s="22" customFormat="1" ht="13.5" customHeight="1">
      <c r="A10" s="154" t="s">
        <v>127</v>
      </c>
      <c r="B10" s="154"/>
      <c r="C10" s="154"/>
      <c r="D10" s="154"/>
      <c r="E10" s="154"/>
      <c r="F10" s="154"/>
      <c r="G10" s="154"/>
      <c r="H10" s="154"/>
      <c r="I10" s="154"/>
    </row>
    <row r="11" spans="1:9" ht="13.5" customHeight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3.5" customHeight="1">
      <c r="A12" s="28" t="s">
        <v>56</v>
      </c>
      <c r="B12" s="28"/>
      <c r="C12" s="28"/>
      <c r="D12" s="28"/>
      <c r="E12" s="28"/>
      <c r="F12" s="28"/>
      <c r="G12" s="28"/>
      <c r="H12" s="28"/>
      <c r="I12" s="30" t="s">
        <v>1</v>
      </c>
    </row>
    <row r="13" spans="1:9" ht="13.5" customHeight="1">
      <c r="A13" s="148" t="s">
        <v>28</v>
      </c>
      <c r="B13" s="148"/>
      <c r="C13" s="148"/>
      <c r="D13" s="148"/>
      <c r="E13" s="148"/>
      <c r="F13" s="148"/>
      <c r="G13" s="148"/>
      <c r="H13" s="150" t="s">
        <v>42</v>
      </c>
      <c r="I13" s="151"/>
    </row>
    <row r="14" spans="1:9" ht="13.5" customHeight="1">
      <c r="A14" s="149"/>
      <c r="B14" s="149"/>
      <c r="C14" s="149"/>
      <c r="D14" s="149"/>
      <c r="E14" s="149"/>
      <c r="F14" s="149"/>
      <c r="G14" s="149"/>
      <c r="H14" s="152" t="s">
        <v>73</v>
      </c>
      <c r="I14" s="153"/>
    </row>
    <row r="15" spans="1:9" ht="13.5" customHeight="1">
      <c r="A15" s="32" t="s">
        <v>62</v>
      </c>
      <c r="B15" s="32"/>
      <c r="C15" s="32"/>
      <c r="D15" s="32"/>
      <c r="E15" s="32"/>
      <c r="F15" s="32"/>
      <c r="G15" s="32"/>
      <c r="H15" s="33"/>
      <c r="I15" s="34">
        <f>SUM(I16:I18)</f>
        <v>69121.3918</v>
      </c>
    </row>
    <row r="16" spans="1:9" ht="13.5" customHeight="1">
      <c r="A16" s="32" t="s">
        <v>57</v>
      </c>
      <c r="B16" s="32"/>
      <c r="C16" s="32"/>
      <c r="D16" s="32"/>
      <c r="E16" s="32"/>
      <c r="F16" s="32"/>
      <c r="G16" s="32"/>
      <c r="H16" s="33"/>
      <c r="I16" s="35">
        <f>56106121.99/1000</f>
        <v>56106.12199</v>
      </c>
    </row>
    <row r="17" spans="1:9" ht="13.5" customHeight="1">
      <c r="A17" s="32" t="s">
        <v>58</v>
      </c>
      <c r="B17" s="32"/>
      <c r="C17" s="32"/>
      <c r="D17" s="32"/>
      <c r="E17" s="32"/>
      <c r="F17" s="32"/>
      <c r="G17" s="32"/>
      <c r="H17" s="33"/>
      <c r="I17" s="35">
        <f>12024043.85/1000</f>
        <v>12024.04385</v>
      </c>
    </row>
    <row r="18" spans="1:9" ht="13.5" customHeight="1">
      <c r="A18" s="36" t="s">
        <v>54</v>
      </c>
      <c r="B18" s="32"/>
      <c r="C18" s="32"/>
      <c r="D18" s="32"/>
      <c r="E18" s="32"/>
      <c r="F18" s="32"/>
      <c r="G18" s="32"/>
      <c r="H18" s="33"/>
      <c r="I18" s="35">
        <f>991225.96/1000</f>
        <v>991.22596</v>
      </c>
    </row>
    <row r="19" spans="1:254" ht="13.5" customHeight="1">
      <c r="A19" s="32" t="s">
        <v>55</v>
      </c>
      <c r="B19" s="32"/>
      <c r="C19" s="32"/>
      <c r="D19" s="32"/>
      <c r="E19" s="32"/>
      <c r="F19" s="32"/>
      <c r="G19" s="32"/>
      <c r="H19" s="33"/>
      <c r="I19" s="37">
        <f>SUM(I20:I23)</f>
        <v>7144.6911900000005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9" ht="13.5" customHeight="1">
      <c r="A20" s="36" t="s">
        <v>63</v>
      </c>
      <c r="B20" s="32"/>
      <c r="C20" s="32"/>
      <c r="D20" s="32"/>
      <c r="E20" s="32"/>
      <c r="F20" s="32"/>
      <c r="G20" s="32"/>
      <c r="H20" s="33"/>
      <c r="I20" s="35">
        <f>415101.93/1000</f>
        <v>415.10193</v>
      </c>
    </row>
    <row r="21" spans="1:9" ht="13.5" customHeight="1">
      <c r="A21" s="36" t="s">
        <v>64</v>
      </c>
      <c r="B21" s="32"/>
      <c r="C21" s="32"/>
      <c r="D21" s="32"/>
      <c r="E21" s="32"/>
      <c r="F21" s="32"/>
      <c r="G21" s="32"/>
      <c r="H21" s="33"/>
      <c r="I21" s="35">
        <f>1399809.62/1000</f>
        <v>1399.8096200000002</v>
      </c>
    </row>
    <row r="22" spans="1:9" ht="13.5" customHeight="1">
      <c r="A22" s="36" t="s">
        <v>65</v>
      </c>
      <c r="B22" s="32"/>
      <c r="C22" s="32"/>
      <c r="D22" s="32"/>
      <c r="E22" s="32"/>
      <c r="F22" s="32"/>
      <c r="G22" s="32"/>
      <c r="H22" s="33"/>
      <c r="I22" s="35">
        <f>340002.14/1000</f>
        <v>340.00214</v>
      </c>
    </row>
    <row r="23" spans="1:9" ht="13.5" customHeight="1">
      <c r="A23" s="38" t="s">
        <v>66</v>
      </c>
      <c r="B23" s="39"/>
      <c r="C23" s="39"/>
      <c r="D23" s="39"/>
      <c r="E23" s="39"/>
      <c r="F23" s="39"/>
      <c r="G23" s="39"/>
      <c r="H23" s="40"/>
      <c r="I23" s="41">
        <f>4989777.5/1000</f>
        <v>4989.7775</v>
      </c>
    </row>
    <row r="24" spans="1:9" ht="13.5" customHeight="1">
      <c r="A24" s="32" t="s">
        <v>70</v>
      </c>
      <c r="B24" s="32"/>
      <c r="C24" s="32"/>
      <c r="D24" s="32"/>
      <c r="E24" s="32"/>
      <c r="F24" s="32"/>
      <c r="G24" s="32"/>
      <c r="H24" s="33"/>
      <c r="I24" s="42"/>
    </row>
    <row r="25" spans="1:9" ht="13.5" customHeight="1">
      <c r="A25" s="32" t="s">
        <v>59</v>
      </c>
      <c r="B25" s="32"/>
      <c r="C25" s="32"/>
      <c r="D25" s="32"/>
      <c r="E25" s="32"/>
      <c r="F25" s="32"/>
      <c r="G25" s="32"/>
      <c r="H25" s="33"/>
      <c r="I25" s="42"/>
    </row>
    <row r="26" spans="1:9" ht="13.5" customHeight="1">
      <c r="A26" s="43" t="s">
        <v>67</v>
      </c>
      <c r="B26" s="43"/>
      <c r="C26" s="43"/>
      <c r="D26" s="43"/>
      <c r="E26" s="43"/>
      <c r="F26" s="43"/>
      <c r="G26" s="43"/>
      <c r="H26" s="44"/>
      <c r="I26" s="45">
        <f>I15-I19+I25</f>
        <v>61976.70061</v>
      </c>
    </row>
    <row r="27" spans="1:9" ht="13.5" customHeight="1">
      <c r="A27" s="43" t="s">
        <v>60</v>
      </c>
      <c r="B27" s="43"/>
      <c r="C27" s="43"/>
      <c r="D27" s="43"/>
      <c r="E27" s="43"/>
      <c r="F27" s="43"/>
      <c r="G27" s="43"/>
      <c r="H27" s="44"/>
      <c r="I27" s="46">
        <f>1635875246.33/1000</f>
        <v>1635875.24633</v>
      </c>
    </row>
    <row r="28" spans="1:9" ht="13.5" customHeight="1">
      <c r="A28" s="43" t="s">
        <v>61</v>
      </c>
      <c r="B28" s="43"/>
      <c r="C28" s="43"/>
      <c r="D28" s="43"/>
      <c r="E28" s="43"/>
      <c r="F28" s="43"/>
      <c r="G28" s="43"/>
      <c r="H28" s="44"/>
      <c r="I28" s="45">
        <f>I26/I27*100</f>
        <v>3.7885957837580504</v>
      </c>
    </row>
    <row r="29" spans="1:9" ht="13.5" customHeight="1">
      <c r="A29" s="47" t="s">
        <v>68</v>
      </c>
      <c r="B29" s="43"/>
      <c r="C29" s="43"/>
      <c r="D29" s="43"/>
      <c r="E29" s="43"/>
      <c r="F29" s="43"/>
      <c r="G29" s="43"/>
      <c r="H29" s="44"/>
      <c r="I29" s="48">
        <f>I27*6%</f>
        <v>98152.5147798</v>
      </c>
    </row>
    <row r="30" spans="1:9" ht="13.5" customHeight="1">
      <c r="A30" s="43" t="s">
        <v>69</v>
      </c>
      <c r="B30" s="43"/>
      <c r="C30" s="43"/>
      <c r="D30" s="43"/>
      <c r="E30" s="43"/>
      <c r="F30" s="43"/>
      <c r="G30" s="43"/>
      <c r="H30" s="44"/>
      <c r="I30" s="48">
        <f>I27*5.7%</f>
        <v>93244.88904081</v>
      </c>
    </row>
    <row r="31" spans="1:9" ht="13.5" customHeight="1">
      <c r="A31" s="49" t="s">
        <v>49</v>
      </c>
      <c r="B31" s="28"/>
      <c r="C31" s="28"/>
      <c r="D31" s="28"/>
      <c r="E31" s="28"/>
      <c r="F31" s="28"/>
      <c r="G31" s="28"/>
      <c r="H31" s="28"/>
      <c r="I31" s="28"/>
    </row>
    <row r="32" spans="1:9" ht="13.5" customHeight="1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3.5" customHeight="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3.5" customHeight="1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3.5" customHeight="1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3.5" customHeight="1">
      <c r="A36" s="28"/>
      <c r="B36" s="28"/>
      <c r="C36" s="28"/>
      <c r="D36" s="28"/>
      <c r="E36" s="28"/>
      <c r="F36" s="28"/>
      <c r="G36" s="28"/>
      <c r="H36" s="28"/>
      <c r="I36" s="28"/>
    </row>
    <row r="37" ht="13.5" customHeight="1"/>
    <row r="38" ht="13.5" customHeight="1"/>
    <row r="39" ht="13.5" customHeight="1"/>
    <row r="40" spans="1:9" ht="13.5" customHeight="1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3.5" customHeight="1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3.5" customHeight="1">
      <c r="A42" s="28"/>
      <c r="B42" s="29" t="s">
        <v>72</v>
      </c>
      <c r="C42" s="28"/>
      <c r="D42" s="28"/>
      <c r="E42" s="28"/>
      <c r="F42" s="29" t="s">
        <v>52</v>
      </c>
      <c r="G42" s="28"/>
      <c r="H42" s="28"/>
      <c r="I42" s="27" t="s">
        <v>92</v>
      </c>
    </row>
    <row r="43" spans="1:9" ht="13.5" customHeight="1">
      <c r="A43" s="28"/>
      <c r="B43" s="29" t="s">
        <v>71</v>
      </c>
      <c r="C43" s="28"/>
      <c r="D43" s="28"/>
      <c r="E43" s="28"/>
      <c r="F43" s="29" t="s">
        <v>53</v>
      </c>
      <c r="G43" s="28"/>
      <c r="H43" s="28"/>
      <c r="I43" s="27" t="s">
        <v>94</v>
      </c>
    </row>
    <row r="44" spans="1:9" ht="11.25" customHeight="1">
      <c r="A44" s="28"/>
      <c r="B44" s="28"/>
      <c r="C44" s="28"/>
      <c r="D44" s="28"/>
      <c r="E44" s="28"/>
      <c r="F44" s="28"/>
      <c r="G44" s="28"/>
      <c r="H44" s="28"/>
      <c r="I44" s="27" t="s">
        <v>95</v>
      </c>
    </row>
  </sheetData>
  <mergeCells count="9">
    <mergeCell ref="A5:I5"/>
    <mergeCell ref="A6:I6"/>
    <mergeCell ref="A7:I7"/>
    <mergeCell ref="A8:I8"/>
    <mergeCell ref="A13:G14"/>
    <mergeCell ref="H13:I13"/>
    <mergeCell ref="H14:I14"/>
    <mergeCell ref="A9:I9"/>
    <mergeCell ref="A10:I10"/>
  </mergeCells>
  <printOptions/>
  <pageMargins left="0.3937007874015748" right="0.3937007874015748" top="0.3937007874015748" bottom="0.5905511811023623" header="0" footer="0.1968503937007874"/>
  <pageSetup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20">
      <selection activeCell="B40" sqref="B40"/>
    </sheetView>
  </sheetViews>
  <sheetFormatPr defaultColWidth="9.140625" defaultRowHeight="12.75" customHeight="1"/>
  <cols>
    <col min="1" max="1" width="55.8515625" style="55" customWidth="1"/>
    <col min="2" max="2" width="45.00390625" style="53" customWidth="1"/>
    <col min="3" max="3" width="44.421875" style="55" customWidth="1"/>
    <col min="4" max="4" width="8.8515625" style="4" customWidth="1"/>
    <col min="5" max="5" width="6.00390625" style="4" customWidth="1"/>
    <col min="6" max="6" width="6.421875" style="4" customWidth="1"/>
    <col min="7" max="7" width="7.8515625" style="4" customWidth="1"/>
    <col min="8" max="16384" width="0.9921875" style="4" customWidth="1"/>
  </cols>
  <sheetData>
    <row r="1" spans="1:7" s="10" customFormat="1" ht="12" customHeight="1">
      <c r="A1" s="56"/>
      <c r="B1" s="55"/>
      <c r="C1" s="55"/>
      <c r="D1" s="55"/>
      <c r="G1" s="13"/>
    </row>
    <row r="2" spans="1:7" s="10" customFormat="1" ht="12" customHeight="1">
      <c r="A2" s="56"/>
      <c r="B2" s="55"/>
      <c r="C2" s="55"/>
      <c r="D2" s="55"/>
      <c r="G2" s="13"/>
    </row>
    <row r="3" spans="1:7" s="10" customFormat="1" ht="12" customHeight="1">
      <c r="A3" s="56"/>
      <c r="B3" s="55"/>
      <c r="C3" s="55"/>
      <c r="D3" s="55"/>
      <c r="G3" s="13"/>
    </row>
    <row r="4" spans="1:7" s="10" customFormat="1" ht="12" customHeight="1">
      <c r="A4" s="56"/>
      <c r="B4" s="55"/>
      <c r="C4" s="55"/>
      <c r="D4" s="55"/>
      <c r="G4" s="13"/>
    </row>
    <row r="5" spans="1:5" ht="12.75">
      <c r="A5" s="49"/>
      <c r="B5" s="49"/>
      <c r="C5" s="57"/>
      <c r="D5" s="49"/>
      <c r="E5" s="3"/>
    </row>
    <row r="6" spans="1:4" ht="11.25" customHeight="1">
      <c r="A6" s="160" t="s">
        <v>47</v>
      </c>
      <c r="B6" s="160"/>
      <c r="C6" s="160"/>
      <c r="D6" s="55"/>
    </row>
    <row r="7" spans="1:4" ht="12.75">
      <c r="A7" s="160" t="s">
        <v>48</v>
      </c>
      <c r="B7" s="160"/>
      <c r="C7" s="160"/>
      <c r="D7" s="55"/>
    </row>
    <row r="8" spans="1:5" s="2" customFormat="1" ht="12.75">
      <c r="A8" s="163" t="s">
        <v>0</v>
      </c>
      <c r="B8" s="163"/>
      <c r="C8" s="163"/>
      <c r="D8" s="163"/>
      <c r="E8" s="1"/>
    </row>
    <row r="9" spans="1:5" s="6" customFormat="1" ht="12.75">
      <c r="A9" s="164" t="s">
        <v>30</v>
      </c>
      <c r="B9" s="164"/>
      <c r="C9" s="164"/>
      <c r="D9" s="164"/>
      <c r="E9" s="5"/>
    </row>
    <row r="10" spans="1:5" s="6" customFormat="1" ht="12.75">
      <c r="A10" s="163" t="s">
        <v>7</v>
      </c>
      <c r="B10" s="163"/>
      <c r="C10" s="163"/>
      <c r="D10" s="163"/>
      <c r="E10" s="5"/>
    </row>
    <row r="11" spans="1:5" s="6" customFormat="1" ht="12.75">
      <c r="A11" s="163" t="s">
        <v>128</v>
      </c>
      <c r="B11" s="163"/>
      <c r="C11" s="163"/>
      <c r="D11" s="163"/>
      <c r="E11" s="5"/>
    </row>
    <row r="12" spans="1:5" s="11" customFormat="1" ht="13.5" customHeight="1">
      <c r="A12" s="52"/>
      <c r="B12" s="52"/>
      <c r="C12" s="52"/>
      <c r="D12" s="52"/>
      <c r="E12" s="12"/>
    </row>
    <row r="13" spans="1:4" ht="12.75" customHeight="1">
      <c r="A13" s="55" t="s">
        <v>16</v>
      </c>
      <c r="C13" s="58" t="s">
        <v>1</v>
      </c>
      <c r="D13" s="59"/>
    </row>
    <row r="14" spans="1:7" s="14" customFormat="1" ht="12.75" customHeight="1">
      <c r="A14" s="161" t="s">
        <v>3</v>
      </c>
      <c r="B14" s="165" t="s">
        <v>9</v>
      </c>
      <c r="C14" s="166"/>
      <c r="D14" s="60"/>
      <c r="E14" s="17"/>
      <c r="F14" s="17"/>
      <c r="G14" s="17"/>
    </row>
    <row r="15" spans="1:9" ht="16.5" customHeight="1">
      <c r="A15" s="162"/>
      <c r="B15" s="61">
        <v>2006</v>
      </c>
      <c r="C15" s="61">
        <v>1999</v>
      </c>
      <c r="D15" s="53"/>
      <c r="F15" s="3"/>
      <c r="G15" s="3"/>
      <c r="H15" s="3"/>
      <c r="I15" s="3"/>
    </row>
    <row r="16" spans="1:9" ht="12.75">
      <c r="A16" s="62" t="s">
        <v>31</v>
      </c>
      <c r="B16" s="63"/>
      <c r="C16" s="64"/>
      <c r="D16" s="53"/>
      <c r="F16" s="3"/>
      <c r="G16" s="3"/>
      <c r="H16" s="3"/>
      <c r="I16" s="3"/>
    </row>
    <row r="17" spans="1:9" ht="12.75">
      <c r="A17" s="65" t="s">
        <v>10</v>
      </c>
      <c r="B17" s="63"/>
      <c r="C17" s="64"/>
      <c r="D17" s="53"/>
      <c r="F17" s="16"/>
      <c r="G17" s="16"/>
      <c r="H17" s="3"/>
      <c r="I17" s="3"/>
    </row>
    <row r="18" spans="1:9" ht="12.75">
      <c r="A18" s="65" t="s">
        <v>11</v>
      </c>
      <c r="B18" s="63">
        <f>1314135.97/1000</f>
        <v>1314.13597</v>
      </c>
      <c r="C18" s="64">
        <f>112541.3/1000</f>
        <v>112.5413</v>
      </c>
      <c r="D18" s="53"/>
      <c r="F18" s="16"/>
      <c r="G18" s="16"/>
      <c r="H18" s="3"/>
      <c r="I18" s="3"/>
    </row>
    <row r="19" spans="1:9" ht="12.75">
      <c r="A19" s="65" t="s">
        <v>12</v>
      </c>
      <c r="B19" s="63"/>
      <c r="C19" s="64"/>
      <c r="D19" s="53"/>
      <c r="F19" s="16"/>
      <c r="G19" s="16"/>
      <c r="H19" s="3"/>
      <c r="I19" s="3"/>
    </row>
    <row r="20" spans="1:9" ht="12.75">
      <c r="A20" s="65" t="s">
        <v>13</v>
      </c>
      <c r="B20" s="63"/>
      <c r="C20" s="64"/>
      <c r="D20" s="53"/>
      <c r="F20" s="16"/>
      <c r="G20" s="16"/>
      <c r="H20" s="3"/>
      <c r="I20" s="3"/>
    </row>
    <row r="21" spans="1:9" ht="12.75">
      <c r="A21" s="65" t="s">
        <v>14</v>
      </c>
      <c r="B21" s="63">
        <f>3798005.36/1000</f>
        <v>3798.0053599999997</v>
      </c>
      <c r="C21" s="64">
        <f>1599212.86/1000</f>
        <v>1599.21286</v>
      </c>
      <c r="D21" s="53"/>
      <c r="F21" s="16"/>
      <c r="G21" s="16"/>
      <c r="H21" s="3"/>
      <c r="I21" s="3"/>
    </row>
    <row r="22" spans="1:9" ht="22.5" customHeight="1">
      <c r="A22" s="66" t="s">
        <v>32</v>
      </c>
      <c r="B22" s="67">
        <f>SUM(B16:B21)</f>
        <v>5112.1413299999995</v>
      </c>
      <c r="C22" s="68">
        <f>SUM(C16:C21)</f>
        <v>1711.7541600000002</v>
      </c>
      <c r="D22" s="53"/>
      <c r="F22" s="16"/>
      <c r="G22" s="16"/>
      <c r="H22" s="3"/>
      <c r="I22" s="3"/>
    </row>
    <row r="23" spans="1:9" ht="22.5" customHeight="1">
      <c r="A23" s="69" t="s">
        <v>2</v>
      </c>
      <c r="B23" s="70">
        <f>'Anexo I - Pessoal'!I27</f>
        <v>1635875.24633</v>
      </c>
      <c r="C23" s="71">
        <f>536937414.15/1000</f>
        <v>536937.41415</v>
      </c>
      <c r="D23" s="54"/>
      <c r="F23" s="16"/>
      <c r="G23" s="16"/>
      <c r="H23" s="3"/>
      <c r="I23" s="3"/>
    </row>
    <row r="24" spans="1:9" ht="11.25" customHeight="1">
      <c r="A24" s="156" t="s">
        <v>33</v>
      </c>
      <c r="B24" s="158">
        <f>B22/B23*100</f>
        <v>0.31250190633233305</v>
      </c>
      <c r="C24" s="72" t="s">
        <v>4</v>
      </c>
      <c r="D24" s="54"/>
      <c r="F24" s="16"/>
      <c r="G24" s="16"/>
      <c r="H24" s="3"/>
      <c r="I24" s="3"/>
    </row>
    <row r="25" spans="1:9" ht="15" customHeight="1">
      <c r="A25" s="157"/>
      <c r="B25" s="159"/>
      <c r="C25" s="73">
        <f>C22/C23*100</f>
        <v>0.31879956860704084</v>
      </c>
      <c r="D25" s="54"/>
      <c r="F25" s="16"/>
      <c r="G25" s="16"/>
      <c r="H25" s="3"/>
      <c r="I25" s="3"/>
    </row>
    <row r="26" spans="1:5" s="20" customFormat="1" ht="14.25" customHeight="1">
      <c r="A26" s="49" t="s">
        <v>49</v>
      </c>
      <c r="B26" s="74"/>
      <c r="C26" s="75"/>
      <c r="D26" s="76"/>
      <c r="E26" s="19"/>
    </row>
    <row r="27" spans="1:8" ht="15.75" customHeight="1">
      <c r="A27" s="49" t="s">
        <v>15</v>
      </c>
      <c r="B27" s="55"/>
      <c r="C27" s="53"/>
      <c r="D27" s="53"/>
      <c r="E27" s="9"/>
      <c r="F27" s="7"/>
      <c r="G27" s="7"/>
      <c r="H27" s="8"/>
    </row>
    <row r="28" ht="12.75" customHeight="1">
      <c r="D28" s="55"/>
    </row>
    <row r="29" ht="12.75" customHeight="1">
      <c r="D29" s="55"/>
    </row>
    <row r="30" ht="12.75" customHeight="1">
      <c r="D30" s="55"/>
    </row>
    <row r="31" ht="12.75" customHeight="1">
      <c r="D31" s="55"/>
    </row>
    <row r="32" ht="12.75" customHeight="1">
      <c r="D32" s="55"/>
    </row>
    <row r="33" ht="12.75" customHeight="1">
      <c r="D33" s="55"/>
    </row>
    <row r="34" ht="12.75" customHeight="1">
      <c r="D34" s="55"/>
    </row>
    <row r="35" ht="12.75" customHeight="1">
      <c r="D35" s="55"/>
    </row>
    <row r="36" ht="12.75" customHeight="1">
      <c r="D36" s="55"/>
    </row>
    <row r="37" ht="12.75" customHeight="1">
      <c r="D37" s="55"/>
    </row>
    <row r="38" ht="12.75" customHeight="1">
      <c r="D38" s="55"/>
    </row>
    <row r="39" ht="12.75" customHeight="1">
      <c r="D39" s="55"/>
    </row>
    <row r="40" spans="1:4" ht="12.75" customHeight="1">
      <c r="A40" s="77"/>
      <c r="B40" s="52"/>
      <c r="C40" s="52"/>
      <c r="D40" s="55"/>
    </row>
    <row r="41" spans="1:4" ht="12.75" customHeight="1">
      <c r="A41" s="77"/>
      <c r="B41" s="52"/>
      <c r="C41" s="52"/>
      <c r="D41" s="55"/>
    </row>
    <row r="42" spans="1:4" ht="12.75" customHeight="1">
      <c r="A42" s="51" t="s">
        <v>72</v>
      </c>
      <c r="B42" s="52" t="s">
        <v>52</v>
      </c>
      <c r="C42" s="79" t="s">
        <v>92</v>
      </c>
      <c r="D42" s="55"/>
    </row>
    <row r="43" spans="1:4" ht="12.75" customHeight="1">
      <c r="A43" s="52" t="s">
        <v>71</v>
      </c>
      <c r="B43" s="78" t="s">
        <v>53</v>
      </c>
      <c r="C43" s="79" t="s">
        <v>94</v>
      </c>
      <c r="D43" s="55"/>
    </row>
    <row r="44" spans="3:4" ht="12.75" customHeight="1">
      <c r="C44" s="79" t="s">
        <v>95</v>
      </c>
      <c r="D44" s="55"/>
    </row>
  </sheetData>
  <mergeCells count="10">
    <mergeCell ref="A24:A25"/>
    <mergeCell ref="B24:B25"/>
    <mergeCell ref="A6:C6"/>
    <mergeCell ref="A14:A15"/>
    <mergeCell ref="A8:D8"/>
    <mergeCell ref="A9:D9"/>
    <mergeCell ref="A10:D10"/>
    <mergeCell ref="B14:C14"/>
    <mergeCell ref="A11:D11"/>
    <mergeCell ref="A7:C7"/>
  </mergeCells>
  <printOptions/>
  <pageMargins left="0.5905511811023623" right="0.5905511811023623" top="0.3937007874015748" bottom="0.5905511811023623" header="0" footer="0.1968503937007874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showGridLines="0" workbookViewId="0" topLeftCell="A27">
      <selection activeCell="B48" sqref="B48"/>
    </sheetView>
  </sheetViews>
  <sheetFormatPr defaultColWidth="9.140625" defaultRowHeight="12.75" customHeight="1"/>
  <cols>
    <col min="1" max="1" width="89.28125" style="4" customWidth="1"/>
    <col min="2" max="2" width="60.140625" style="15" customWidth="1"/>
    <col min="3" max="3" width="28.140625" style="11" customWidth="1"/>
    <col min="4" max="62" width="15.7109375" style="4" customWidth="1"/>
    <col min="63" max="16384" width="0.9921875" style="4" customWidth="1"/>
  </cols>
  <sheetData>
    <row r="1" spans="1:3" ht="12.75" customHeight="1">
      <c r="A1" s="55"/>
      <c r="B1" s="53"/>
      <c r="C1" s="55"/>
    </row>
    <row r="2" spans="1:3" ht="12.75" customHeight="1">
      <c r="A2" s="55"/>
      <c r="B2" s="53"/>
      <c r="C2" s="55"/>
    </row>
    <row r="3" spans="1:3" ht="12.75" customHeight="1">
      <c r="A3" s="55"/>
      <c r="B3" s="53"/>
      <c r="C3" s="55"/>
    </row>
    <row r="4" spans="1:3" ht="12.75" customHeight="1">
      <c r="A4" s="55"/>
      <c r="B4" s="53"/>
      <c r="C4" s="55"/>
    </row>
    <row r="5" spans="1:3" ht="12.75">
      <c r="A5" s="49"/>
      <c r="B5" s="49"/>
      <c r="C5" s="57"/>
    </row>
    <row r="6" spans="1:3" ht="11.25" customHeight="1">
      <c r="A6" s="160" t="s">
        <v>47</v>
      </c>
      <c r="B6" s="160"/>
      <c r="C6" s="160"/>
    </row>
    <row r="7" spans="1:3" ht="12.75">
      <c r="A7" s="160" t="s">
        <v>48</v>
      </c>
      <c r="B7" s="160"/>
      <c r="C7" s="160"/>
    </row>
    <row r="8" spans="1:3" s="2" customFormat="1" ht="12.75">
      <c r="A8" s="163" t="s">
        <v>0</v>
      </c>
      <c r="B8" s="163"/>
      <c r="C8" s="163"/>
    </row>
    <row r="9" spans="1:3" s="6" customFormat="1" ht="12.75">
      <c r="A9" s="164" t="s">
        <v>20</v>
      </c>
      <c r="B9" s="164"/>
      <c r="C9" s="164"/>
    </row>
    <row r="10" spans="1:3" s="6" customFormat="1" ht="12.75">
      <c r="A10" s="163" t="s">
        <v>7</v>
      </c>
      <c r="B10" s="163"/>
      <c r="C10" s="163"/>
    </row>
    <row r="11" spans="1:3" s="6" customFormat="1" ht="12.75">
      <c r="A11" s="163" t="s">
        <v>128</v>
      </c>
      <c r="B11" s="163"/>
      <c r="C11" s="163"/>
    </row>
    <row r="12" spans="1:3" s="11" customFormat="1" ht="13.5" customHeight="1">
      <c r="A12" s="52"/>
      <c r="B12" s="52"/>
      <c r="C12" s="52"/>
    </row>
    <row r="13" spans="1:3" ht="12.75" customHeight="1">
      <c r="A13" s="55" t="s">
        <v>19</v>
      </c>
      <c r="B13" s="53"/>
      <c r="C13" s="30" t="s">
        <v>1</v>
      </c>
    </row>
    <row r="14" spans="1:3" ht="18" customHeight="1">
      <c r="A14" s="80" t="s">
        <v>28</v>
      </c>
      <c r="B14" s="81" t="s">
        <v>6</v>
      </c>
      <c r="C14" s="81" t="s">
        <v>17</v>
      </c>
    </row>
    <row r="15" spans="1:3" ht="12.75">
      <c r="A15" s="65" t="s">
        <v>29</v>
      </c>
      <c r="B15" s="64">
        <f>'Anexo I - Pessoal'!I26</f>
        <v>61976.70061</v>
      </c>
      <c r="C15" s="82">
        <f>'Anexo I - Pessoal'!I28</f>
        <v>3.7885957837580504</v>
      </c>
    </row>
    <row r="16" spans="1:3" ht="12.75">
      <c r="A16" s="65" t="s">
        <v>23</v>
      </c>
      <c r="B16" s="64">
        <f>'Anexo I - Pessoal'!I29</f>
        <v>98152.5147798</v>
      </c>
      <c r="C16" s="82">
        <v>6</v>
      </c>
    </row>
    <row r="17" spans="1:3" ht="12.75">
      <c r="A17" s="65" t="s">
        <v>21</v>
      </c>
      <c r="B17" s="64">
        <f>'Anexo I - Pessoal'!I30</f>
        <v>93244.88904081</v>
      </c>
      <c r="C17" s="82">
        <v>5.7</v>
      </c>
    </row>
    <row r="18" spans="1:3" ht="21" customHeight="1">
      <c r="A18" s="83" t="s">
        <v>43</v>
      </c>
      <c r="B18" s="84"/>
      <c r="C18" s="85"/>
    </row>
    <row r="19" spans="1:3" ht="12.75">
      <c r="A19" s="86" t="s">
        <v>22</v>
      </c>
      <c r="B19" s="87"/>
      <c r="C19" s="88"/>
    </row>
    <row r="20" spans="1:3" ht="12.75">
      <c r="A20" s="89"/>
      <c r="B20" s="54"/>
      <c r="C20" s="54"/>
    </row>
    <row r="21" spans="1:3" ht="18" customHeight="1">
      <c r="A21" s="80" t="s">
        <v>27</v>
      </c>
      <c r="B21" s="81" t="s">
        <v>6</v>
      </c>
      <c r="C21" s="81" t="s">
        <v>17</v>
      </c>
    </row>
    <row r="22" spans="1:3" ht="12.75">
      <c r="A22" s="65" t="s">
        <v>24</v>
      </c>
      <c r="B22" s="90"/>
      <c r="C22" s="90"/>
    </row>
    <row r="23" spans="1:3" ht="12.75">
      <c r="A23" s="86" t="s">
        <v>26</v>
      </c>
      <c r="B23" s="91"/>
      <c r="C23" s="91"/>
    </row>
    <row r="24" spans="1:3" ht="12.75">
      <c r="A24" s="89"/>
      <c r="B24" s="54"/>
      <c r="C24" s="54"/>
    </row>
    <row r="25" spans="1:3" ht="18" customHeight="1">
      <c r="A25" s="80" t="s">
        <v>37</v>
      </c>
      <c r="B25" s="81" t="s">
        <v>6</v>
      </c>
      <c r="C25" s="81" t="s">
        <v>17</v>
      </c>
    </row>
    <row r="26" spans="1:3" ht="12.75">
      <c r="A26" s="65" t="s">
        <v>36</v>
      </c>
      <c r="B26" s="90"/>
      <c r="C26" s="90"/>
    </row>
    <row r="27" spans="1:3" ht="12.75">
      <c r="A27" s="86" t="s">
        <v>26</v>
      </c>
      <c r="B27" s="91"/>
      <c r="C27" s="91"/>
    </row>
    <row r="28" spans="1:3" ht="12.75">
      <c r="A28" s="89"/>
      <c r="B28" s="54"/>
      <c r="C28" s="54"/>
    </row>
    <row r="29" spans="1:3" ht="18" customHeight="1">
      <c r="A29" s="80" t="s">
        <v>5</v>
      </c>
      <c r="B29" s="81" t="s">
        <v>6</v>
      </c>
      <c r="C29" s="81" t="s">
        <v>17</v>
      </c>
    </row>
    <row r="30" spans="1:3" ht="12.75">
      <c r="A30" s="65" t="s">
        <v>38</v>
      </c>
      <c r="B30" s="90"/>
      <c r="C30" s="90"/>
    </row>
    <row r="31" spans="1:3" ht="12.75">
      <c r="A31" s="65" t="s">
        <v>39</v>
      </c>
      <c r="B31" s="90"/>
      <c r="C31" s="90"/>
    </row>
    <row r="32" spans="1:3" ht="12.75">
      <c r="A32" s="65" t="s">
        <v>40</v>
      </c>
      <c r="B32" s="90"/>
      <c r="C32" s="90"/>
    </row>
    <row r="33" spans="1:3" ht="12.75">
      <c r="A33" s="86" t="s">
        <v>41</v>
      </c>
      <c r="B33" s="91"/>
      <c r="C33" s="91"/>
    </row>
    <row r="34" spans="1:3" ht="9.75" customHeight="1">
      <c r="A34" s="89"/>
      <c r="B34" s="54"/>
      <c r="C34" s="54"/>
    </row>
    <row r="35" spans="1:3" ht="15" customHeight="1">
      <c r="A35" s="161" t="s">
        <v>8</v>
      </c>
      <c r="B35" s="167" t="s">
        <v>45</v>
      </c>
      <c r="C35" s="169" t="s">
        <v>44</v>
      </c>
    </row>
    <row r="36" spans="1:3" ht="12.75" customHeight="1">
      <c r="A36" s="162"/>
      <c r="B36" s="168"/>
      <c r="C36" s="170"/>
    </row>
    <row r="37" spans="1:3" ht="12.75">
      <c r="A37" s="92" t="s">
        <v>46</v>
      </c>
      <c r="B37" s="91"/>
      <c r="C37" s="91"/>
    </row>
    <row r="38" spans="1:3" ht="12.75">
      <c r="A38" s="89"/>
      <c r="B38" s="54"/>
      <c r="C38" s="54"/>
    </row>
    <row r="39" spans="1:3" ht="18" customHeight="1">
      <c r="A39" s="80" t="s">
        <v>18</v>
      </c>
      <c r="B39" s="81" t="s">
        <v>6</v>
      </c>
      <c r="C39" s="81" t="s">
        <v>17</v>
      </c>
    </row>
    <row r="40" spans="1:3" ht="18.75" customHeight="1">
      <c r="A40" s="93" t="s">
        <v>34</v>
      </c>
      <c r="B40" s="64">
        <f>'Anexo VII - Serv de Terceiros'!B22</f>
        <v>5112.1413299999995</v>
      </c>
      <c r="C40" s="94">
        <v>0.21</v>
      </c>
    </row>
    <row r="41" spans="1:3" ht="25.5">
      <c r="A41" s="95" t="s">
        <v>35</v>
      </c>
      <c r="B41" s="96">
        <f>1711754.16/1000</f>
        <v>1711.75416</v>
      </c>
      <c r="C41" s="88">
        <v>0.32</v>
      </c>
    </row>
    <row r="42" spans="1:3" ht="12.75">
      <c r="A42" s="57" t="s">
        <v>50</v>
      </c>
      <c r="B42" s="97"/>
      <c r="C42" s="55"/>
    </row>
    <row r="43" spans="1:3" ht="12.75" customHeight="1">
      <c r="A43" s="55"/>
      <c r="B43" s="53"/>
      <c r="C43" s="55"/>
    </row>
    <row r="44" spans="1:3" ht="12.75" customHeight="1">
      <c r="A44" s="55"/>
      <c r="B44" s="53"/>
      <c r="C44" s="55"/>
    </row>
    <row r="45" spans="1:3" ht="12.75" customHeight="1">
      <c r="A45" s="55"/>
      <c r="B45" s="53"/>
      <c r="C45" s="55"/>
    </row>
    <row r="46" spans="1:3" ht="12.75" customHeight="1">
      <c r="A46" s="55"/>
      <c r="B46" s="53"/>
      <c r="C46" s="55"/>
    </row>
    <row r="47" spans="1:3" ht="12.75" customHeight="1">
      <c r="A47" s="55"/>
      <c r="B47" s="53"/>
      <c r="C47" s="55"/>
    </row>
    <row r="48" spans="1:3" ht="12.75" customHeight="1">
      <c r="A48" s="50"/>
      <c r="B48" s="57"/>
      <c r="C48" s="55"/>
    </row>
    <row r="49" spans="1:3" ht="12.75" customHeight="1">
      <c r="A49" s="50"/>
      <c r="B49" s="57"/>
      <c r="C49" s="55"/>
    </row>
    <row r="50" spans="1:3" ht="12.75" customHeight="1">
      <c r="A50" s="50"/>
      <c r="B50" s="57"/>
      <c r="C50" s="55"/>
    </row>
    <row r="51" spans="1:3" ht="12.75" customHeight="1">
      <c r="A51" s="50"/>
      <c r="B51" s="57"/>
      <c r="C51" s="55"/>
    </row>
    <row r="52" spans="1:3" ht="12.75" customHeight="1">
      <c r="A52" s="51"/>
      <c r="B52" s="52"/>
      <c r="C52" s="52"/>
    </row>
    <row r="53" spans="1:3" ht="12.75" customHeight="1">
      <c r="A53" s="51"/>
      <c r="B53" s="52"/>
      <c r="C53" s="52"/>
    </row>
    <row r="54" spans="1:3" ht="12.75" customHeight="1">
      <c r="A54" s="49" t="s">
        <v>51</v>
      </c>
      <c r="B54" s="57"/>
      <c r="C54" s="52"/>
    </row>
    <row r="55" spans="1:3" ht="12.75" customHeight="1">
      <c r="A55" s="52" t="s">
        <v>72</v>
      </c>
      <c r="B55" s="78" t="s">
        <v>52</v>
      </c>
      <c r="C55" s="79" t="s">
        <v>92</v>
      </c>
    </row>
    <row r="56" spans="1:3" ht="12.75" customHeight="1">
      <c r="A56" s="52" t="s">
        <v>71</v>
      </c>
      <c r="B56" s="78" t="s">
        <v>53</v>
      </c>
      <c r="C56" s="79" t="s">
        <v>94</v>
      </c>
    </row>
    <row r="57" spans="1:3" ht="12.75" customHeight="1">
      <c r="A57" s="55"/>
      <c r="B57" s="53"/>
      <c r="C57" s="79" t="s">
        <v>95</v>
      </c>
    </row>
    <row r="58" spans="1:3" ht="12.75" customHeight="1">
      <c r="A58" s="55"/>
      <c r="B58" s="53"/>
      <c r="C58" s="55"/>
    </row>
    <row r="59" spans="1:3" ht="12.75" customHeight="1">
      <c r="A59" s="49"/>
      <c r="B59" s="53"/>
      <c r="C59" s="55"/>
    </row>
  </sheetData>
  <mergeCells count="9">
    <mergeCell ref="A35:A36"/>
    <mergeCell ref="B35:B36"/>
    <mergeCell ref="A6:C6"/>
    <mergeCell ref="A11:C11"/>
    <mergeCell ref="A7:C7"/>
    <mergeCell ref="A8:C8"/>
    <mergeCell ref="A9:C9"/>
    <mergeCell ref="A10:C10"/>
    <mergeCell ref="C35:C36"/>
  </mergeCells>
  <printOptions/>
  <pageMargins left="0.5905511811023623" right="0.5905511811023623" top="0.3937007874015748" bottom="0.5905511811023623" header="0" footer="0.1968503937007874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D64"/>
  <sheetViews>
    <sheetView showGridLines="0" zoomScale="75" zoomScaleNormal="75" workbookViewId="0" topLeftCell="A16">
      <selection activeCell="B55" sqref="B55"/>
    </sheetView>
  </sheetViews>
  <sheetFormatPr defaultColWidth="9.140625" defaultRowHeight="11.25" customHeight="1"/>
  <cols>
    <col min="1" max="4" width="57.00390625" style="57" customWidth="1"/>
    <col min="5" max="16384" width="9.140625" style="18" customWidth="1"/>
  </cols>
  <sheetData>
    <row r="5" spans="1:4" ht="11.25" customHeight="1">
      <c r="A5" s="173"/>
      <c r="B5" s="173"/>
      <c r="C5" s="173"/>
      <c r="D5" s="173"/>
    </row>
    <row r="6" spans="1:4" ht="11.25" customHeight="1">
      <c r="A6" s="172" t="s">
        <v>47</v>
      </c>
      <c r="B6" s="172"/>
      <c r="C6" s="172"/>
      <c r="D6" s="172"/>
    </row>
    <row r="7" spans="1:4" ht="11.25" customHeight="1">
      <c r="A7" s="173" t="s">
        <v>0</v>
      </c>
      <c r="B7" s="173"/>
      <c r="C7" s="173"/>
      <c r="D7" s="173"/>
    </row>
    <row r="8" spans="1:4" ht="11.25" customHeight="1">
      <c r="A8" s="172" t="s">
        <v>96</v>
      </c>
      <c r="B8" s="172"/>
      <c r="C8" s="172"/>
      <c r="D8" s="172"/>
    </row>
    <row r="9" spans="1:4" ht="11.25" customHeight="1">
      <c r="A9" s="173" t="s">
        <v>7</v>
      </c>
      <c r="B9" s="173"/>
      <c r="C9" s="173"/>
      <c r="D9" s="173"/>
    </row>
    <row r="10" spans="1:4" ht="11.25" customHeight="1">
      <c r="A10" s="173" t="s">
        <v>126</v>
      </c>
      <c r="B10" s="173"/>
      <c r="C10" s="173"/>
      <c r="D10" s="173"/>
    </row>
    <row r="11" spans="1:4" ht="11.25" customHeight="1">
      <c r="A11" s="52"/>
      <c r="B11" s="52"/>
      <c r="C11" s="52"/>
      <c r="D11" s="52"/>
    </row>
    <row r="12" spans="1:4" ht="11.25" customHeight="1">
      <c r="A12" s="57" t="s">
        <v>97</v>
      </c>
      <c r="D12" s="30">
        <v>1</v>
      </c>
    </row>
    <row r="13" spans="1:4" ht="11.25" customHeight="1">
      <c r="A13" s="108" t="s">
        <v>98</v>
      </c>
      <c r="B13" s="109" t="s">
        <v>6</v>
      </c>
      <c r="C13" s="108" t="s">
        <v>99</v>
      </c>
      <c r="D13" s="110" t="s">
        <v>6</v>
      </c>
    </row>
    <row r="14" spans="1:4" ht="11.25" customHeight="1">
      <c r="A14" s="111" t="s">
        <v>100</v>
      </c>
      <c r="B14" s="112">
        <f>B16+B15</f>
        <v>2446485.71</v>
      </c>
      <c r="C14" s="113" t="s">
        <v>101</v>
      </c>
      <c r="D14" s="114">
        <f>D19+D16</f>
        <v>64199.77</v>
      </c>
    </row>
    <row r="15" spans="1:4" ht="11.25" customHeight="1">
      <c r="A15" s="98" t="s">
        <v>102</v>
      </c>
      <c r="B15" s="115"/>
      <c r="C15" s="100" t="s">
        <v>103</v>
      </c>
      <c r="D15" s="116"/>
    </row>
    <row r="16" spans="1:4" ht="11.25" customHeight="1">
      <c r="A16" s="98" t="s">
        <v>104</v>
      </c>
      <c r="B16" s="101">
        <f>SUM(B17:B21)</f>
        <v>2446485.71</v>
      </c>
      <c r="C16" s="98" t="s">
        <v>105</v>
      </c>
      <c r="D16" s="112">
        <f>D18+D17</f>
        <v>64199.77</v>
      </c>
    </row>
    <row r="17" spans="1:4" ht="11.25" customHeight="1">
      <c r="A17" s="98" t="s">
        <v>106</v>
      </c>
      <c r="B17" s="101">
        <v>2034069.75</v>
      </c>
      <c r="C17" s="27" t="s">
        <v>107</v>
      </c>
      <c r="D17" s="112">
        <v>64199.77</v>
      </c>
    </row>
    <row r="18" spans="1:4" ht="11.25" customHeight="1">
      <c r="A18" s="98" t="s">
        <v>108</v>
      </c>
      <c r="B18" s="117"/>
      <c r="C18" s="27" t="s">
        <v>109</v>
      </c>
      <c r="D18" s="102"/>
    </row>
    <row r="19" spans="1:4" ht="11.25" customHeight="1">
      <c r="A19" s="98" t="s">
        <v>110</v>
      </c>
      <c r="B19" s="101">
        <v>412415.96</v>
      </c>
      <c r="C19" s="98" t="s">
        <v>111</v>
      </c>
      <c r="D19" s="102"/>
    </row>
    <row r="20" spans="1:4" ht="11.25" customHeight="1">
      <c r="A20" s="98" t="s">
        <v>112</v>
      </c>
      <c r="B20" s="117"/>
      <c r="C20" s="27"/>
      <c r="D20" s="102"/>
    </row>
    <row r="21" spans="1:4" ht="11.25" customHeight="1">
      <c r="A21" s="98"/>
      <c r="B21" s="117"/>
      <c r="C21" s="118"/>
      <c r="D21" s="102"/>
    </row>
    <row r="22" spans="1:4" ht="11.25" customHeight="1">
      <c r="A22" s="99" t="s">
        <v>113</v>
      </c>
      <c r="B22" s="106">
        <f>B14</f>
        <v>2446485.71</v>
      </c>
      <c r="C22" s="99" t="s">
        <v>113</v>
      </c>
      <c r="D22" s="105">
        <f>D14</f>
        <v>64199.77</v>
      </c>
    </row>
    <row r="23" spans="1:4" ht="25.5">
      <c r="A23" s="119" t="s">
        <v>114</v>
      </c>
      <c r="B23" s="120">
        <v>0</v>
      </c>
      <c r="C23" s="119" t="s">
        <v>115</v>
      </c>
      <c r="D23" s="105">
        <f>B22-D22</f>
        <v>2382285.94</v>
      </c>
    </row>
    <row r="24" spans="1:4" ht="11.25" customHeight="1">
      <c r="A24" s="99" t="s">
        <v>86</v>
      </c>
      <c r="B24" s="106">
        <f>B22+B23</f>
        <v>2446485.71</v>
      </c>
      <c r="C24" s="99" t="s">
        <v>86</v>
      </c>
      <c r="D24" s="105">
        <f>D22+D23</f>
        <v>2446485.71</v>
      </c>
    </row>
    <row r="25" spans="1:4" ht="11.25" customHeight="1">
      <c r="A25" s="99" t="s">
        <v>116</v>
      </c>
      <c r="B25" s="99"/>
      <c r="C25" s="99"/>
      <c r="D25" s="105">
        <v>1109217.78</v>
      </c>
    </row>
    <row r="26" spans="1:4" ht="11.25" customHeight="1">
      <c r="A26" s="99" t="s">
        <v>117</v>
      </c>
      <c r="B26" s="104"/>
      <c r="C26" s="99"/>
      <c r="D26" s="105">
        <f>D23-D25</f>
        <v>1273068.16</v>
      </c>
    </row>
    <row r="27" spans="1:4" ht="11.25" customHeight="1">
      <c r="A27" s="99"/>
      <c r="B27" s="99"/>
      <c r="C27" s="99"/>
      <c r="D27" s="99"/>
    </row>
    <row r="28" spans="1:4" ht="11.25" customHeight="1">
      <c r="A28" s="171" t="s">
        <v>118</v>
      </c>
      <c r="B28" s="171"/>
      <c r="C28" s="171"/>
      <c r="D28" s="171"/>
    </row>
    <row r="29" spans="1:4" ht="11.25" customHeight="1">
      <c r="A29" s="108" t="s">
        <v>98</v>
      </c>
      <c r="B29" s="109" t="s">
        <v>6</v>
      </c>
      <c r="C29" s="108" t="s">
        <v>99</v>
      </c>
      <c r="D29" s="110" t="s">
        <v>6</v>
      </c>
    </row>
    <row r="30" spans="1:4" ht="11.25" customHeight="1">
      <c r="A30" s="111" t="s">
        <v>100</v>
      </c>
      <c r="B30" s="121"/>
      <c r="C30" s="113" t="s">
        <v>101</v>
      </c>
      <c r="D30" s="122"/>
    </row>
    <row r="31" spans="1:4" ht="11.25" customHeight="1">
      <c r="A31" s="98" t="s">
        <v>102</v>
      </c>
      <c r="B31" s="121"/>
      <c r="C31" s="100" t="s">
        <v>103</v>
      </c>
      <c r="D31" s="102"/>
    </row>
    <row r="32" spans="1:4" ht="11.25" customHeight="1">
      <c r="A32" s="98" t="s">
        <v>104</v>
      </c>
      <c r="B32" s="123"/>
      <c r="C32" s="98" t="s">
        <v>105</v>
      </c>
      <c r="D32" s="102"/>
    </row>
    <row r="33" spans="1:4" ht="11.25" customHeight="1">
      <c r="A33" s="98" t="s">
        <v>106</v>
      </c>
      <c r="B33" s="123"/>
      <c r="C33" s="27" t="s">
        <v>107</v>
      </c>
      <c r="D33" s="102"/>
    </row>
    <row r="34" spans="1:4" ht="11.25" customHeight="1">
      <c r="A34" s="98" t="s">
        <v>108</v>
      </c>
      <c r="B34" s="123"/>
      <c r="C34" s="27" t="s">
        <v>109</v>
      </c>
      <c r="D34" s="102"/>
    </row>
    <row r="35" spans="1:4" ht="11.25" customHeight="1">
      <c r="A35" s="98" t="s">
        <v>110</v>
      </c>
      <c r="B35" s="123"/>
      <c r="C35" s="98" t="s">
        <v>111</v>
      </c>
      <c r="D35" s="102"/>
    </row>
    <row r="36" spans="1:4" ht="11.25" customHeight="1">
      <c r="A36" s="98" t="s">
        <v>112</v>
      </c>
      <c r="B36" s="123"/>
      <c r="C36" s="27"/>
      <c r="D36" s="102"/>
    </row>
    <row r="37" spans="1:4" ht="11.25" customHeight="1">
      <c r="A37" s="98"/>
      <c r="B37" s="123"/>
      <c r="C37" s="27"/>
      <c r="D37" s="102"/>
    </row>
    <row r="38" spans="1:4" ht="25.5">
      <c r="A38" s="119" t="s">
        <v>119</v>
      </c>
      <c r="B38" s="124" t="s">
        <v>85</v>
      </c>
      <c r="C38" s="119" t="s">
        <v>120</v>
      </c>
      <c r="D38" s="104" t="s">
        <v>85</v>
      </c>
    </row>
    <row r="39" spans="1:4" ht="11.25" customHeight="1">
      <c r="A39" s="125" t="s">
        <v>86</v>
      </c>
      <c r="B39" s="126"/>
      <c r="C39" s="125" t="s">
        <v>86</v>
      </c>
      <c r="D39" s="104"/>
    </row>
    <row r="40" spans="1:4" ht="11.25" customHeight="1">
      <c r="A40" s="125" t="s">
        <v>121</v>
      </c>
      <c r="B40" s="104"/>
      <c r="C40" s="99"/>
      <c r="D40" s="104"/>
    </row>
    <row r="41" spans="1:4" ht="11.25" customHeight="1">
      <c r="A41" s="125" t="s">
        <v>122</v>
      </c>
      <c r="B41" s="104"/>
      <c r="C41" s="99"/>
      <c r="D41" s="104"/>
    </row>
    <row r="42" spans="1:4" ht="11.25" customHeight="1">
      <c r="A42" s="125"/>
      <c r="B42" s="99"/>
      <c r="C42" s="99"/>
      <c r="D42" s="99"/>
    </row>
    <row r="43" spans="1:4" ht="11.25" customHeight="1">
      <c r="A43" s="99" t="s">
        <v>123</v>
      </c>
      <c r="B43" s="104">
        <f>IF(SUM(B23,D25,B38,D40)&gt;SUM(D23,D38),SUM(B23,D25,B38,D40)-SUM(D23,D38),"")</f>
      </c>
      <c r="C43" s="127" t="s">
        <v>124</v>
      </c>
      <c r="D43" s="105">
        <f>D26-D41</f>
        <v>1273068.16</v>
      </c>
    </row>
    <row r="44" spans="1:4" s="25" customFormat="1" ht="11.25" customHeight="1">
      <c r="A44" s="107" t="s">
        <v>50</v>
      </c>
      <c r="B44" s="98"/>
      <c r="C44" s="98"/>
      <c r="D44" s="98"/>
    </row>
    <row r="45" spans="1:4" ht="11.25" customHeight="1">
      <c r="A45" s="77" t="s">
        <v>15</v>
      </c>
      <c r="B45" s="27"/>
      <c r="C45" s="27"/>
      <c r="D45" s="27"/>
    </row>
    <row r="62" spans="1:3" ht="11.25" customHeight="1">
      <c r="A62" s="79" t="s">
        <v>90</v>
      </c>
      <c r="B62" s="79" t="s">
        <v>91</v>
      </c>
      <c r="C62" s="79" t="s">
        <v>92</v>
      </c>
    </row>
    <row r="63" spans="1:3" ht="11.25" customHeight="1">
      <c r="A63" s="79" t="s">
        <v>93</v>
      </c>
      <c r="B63" s="79" t="s">
        <v>53</v>
      </c>
      <c r="C63" s="79" t="s">
        <v>94</v>
      </c>
    </row>
    <row r="64" spans="1:3" ht="11.25" customHeight="1">
      <c r="A64" s="52"/>
      <c r="B64" s="52"/>
      <c r="C64" s="79" t="s">
        <v>95</v>
      </c>
    </row>
  </sheetData>
  <mergeCells count="7">
    <mergeCell ref="A28:D28"/>
    <mergeCell ref="A6:D6"/>
    <mergeCell ref="A5:D5"/>
    <mergeCell ref="A10:D10"/>
    <mergeCell ref="A8:D8"/>
    <mergeCell ref="A9:D9"/>
    <mergeCell ref="A7:D7"/>
  </mergeCells>
  <printOptions/>
  <pageMargins left="0.3937007874015748" right="0.3937007874015748" top="0.984251968503937" bottom="0.984251968503937" header="0" footer="0.1968503937007874"/>
  <pageSetup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48"/>
  <sheetViews>
    <sheetView showGridLines="0" tabSelected="1" workbookViewId="0" topLeftCell="B19">
      <selection activeCell="D41" sqref="D41"/>
    </sheetView>
  </sheetViews>
  <sheetFormatPr defaultColWidth="4.57421875" defaultRowHeight="11.25" customHeight="1"/>
  <cols>
    <col min="1" max="1" width="49.8515625" style="24" customWidth="1"/>
    <col min="2" max="2" width="25.140625" style="24" bestFit="1" customWidth="1"/>
    <col min="3" max="3" width="12.7109375" style="24" bestFit="1" customWidth="1"/>
    <col min="4" max="5" width="27.00390625" style="24" customWidth="1"/>
    <col min="6" max="6" width="21.28125" style="24" bestFit="1" customWidth="1"/>
    <col min="7" max="16384" width="9.140625" style="24" customWidth="1"/>
  </cols>
  <sheetData>
    <row r="4" spans="1:6" ht="11.25" customHeight="1">
      <c r="A4" s="27"/>
      <c r="B4" s="27"/>
      <c r="C4" s="27"/>
      <c r="D4" s="27"/>
      <c r="E4" s="27"/>
      <c r="F4" s="27"/>
    </row>
    <row r="5" spans="1:6" s="21" customFormat="1" ht="11.25" customHeight="1">
      <c r="A5" s="128"/>
      <c r="B5" s="28"/>
      <c r="C5" s="28"/>
      <c r="D5" s="28"/>
      <c r="E5" s="28"/>
      <c r="F5" s="28"/>
    </row>
    <row r="6" spans="1:6" s="21" customFormat="1" ht="11.25" customHeight="1">
      <c r="A6" s="128"/>
      <c r="B6" s="28"/>
      <c r="C6" s="28"/>
      <c r="D6" s="28"/>
      <c r="E6" s="28"/>
      <c r="F6" s="28"/>
    </row>
    <row r="7" spans="1:6" s="21" customFormat="1" ht="11.25" customHeight="1">
      <c r="A7" s="175" t="s">
        <v>47</v>
      </c>
      <c r="B7" s="175"/>
      <c r="C7" s="175"/>
      <c r="D7" s="175"/>
      <c r="E7" s="175"/>
      <c r="F7" s="175"/>
    </row>
    <row r="8" spans="1:6" s="21" customFormat="1" ht="11.25" customHeight="1">
      <c r="A8" s="175" t="s">
        <v>0</v>
      </c>
      <c r="B8" s="175"/>
      <c r="C8" s="175"/>
      <c r="D8" s="175"/>
      <c r="E8" s="175"/>
      <c r="F8" s="175"/>
    </row>
    <row r="9" spans="1:6" s="22" customFormat="1" ht="11.25" customHeight="1">
      <c r="A9" s="176" t="s">
        <v>74</v>
      </c>
      <c r="B9" s="176"/>
      <c r="C9" s="176"/>
      <c r="D9" s="176"/>
      <c r="E9" s="176"/>
      <c r="F9" s="176"/>
    </row>
    <row r="10" spans="1:6" s="22" customFormat="1" ht="11.25" customHeight="1">
      <c r="A10" s="175" t="s">
        <v>7</v>
      </c>
      <c r="B10" s="175"/>
      <c r="C10" s="175"/>
      <c r="D10" s="175"/>
      <c r="E10" s="175"/>
      <c r="F10" s="175"/>
    </row>
    <row r="11" spans="1:6" s="22" customFormat="1" ht="11.25" customHeight="1">
      <c r="A11" s="175" t="s">
        <v>125</v>
      </c>
      <c r="B11" s="175"/>
      <c r="C11" s="175"/>
      <c r="D11" s="175"/>
      <c r="E11" s="175"/>
      <c r="F11" s="175"/>
    </row>
    <row r="12" spans="1:6" s="21" customFormat="1" ht="11.25" customHeight="1">
      <c r="A12" s="29"/>
      <c r="B12" s="29"/>
      <c r="C12" s="29"/>
      <c r="D12" s="29"/>
      <c r="E12" s="29"/>
      <c r="F12" s="32"/>
    </row>
    <row r="13" spans="1:6" s="21" customFormat="1" ht="11.25" customHeight="1">
      <c r="A13" s="39" t="s">
        <v>129</v>
      </c>
      <c r="B13" s="28"/>
      <c r="C13" s="28"/>
      <c r="D13" s="28"/>
      <c r="E13" s="28"/>
      <c r="F13" s="129">
        <v>1</v>
      </c>
    </row>
    <row r="14" spans="1:6" s="21" customFormat="1" ht="11.25" customHeight="1">
      <c r="A14" s="130"/>
      <c r="B14" s="174" t="s">
        <v>8</v>
      </c>
      <c r="C14" s="147"/>
      <c r="D14" s="147"/>
      <c r="E14" s="147"/>
      <c r="F14" s="147"/>
    </row>
    <row r="15" spans="1:6" s="21" customFormat="1" ht="11.25" customHeight="1">
      <c r="A15" s="131" t="s">
        <v>75</v>
      </c>
      <c r="B15" s="174" t="s">
        <v>78</v>
      </c>
      <c r="C15" s="146"/>
      <c r="D15" s="132" t="s">
        <v>130</v>
      </c>
      <c r="E15" s="174" t="s">
        <v>79</v>
      </c>
      <c r="F15" s="147"/>
    </row>
    <row r="16" spans="1:6" s="21" customFormat="1" ht="11.25" customHeight="1">
      <c r="A16" s="133"/>
      <c r="B16" s="174" t="s">
        <v>76</v>
      </c>
      <c r="C16" s="146"/>
      <c r="D16" s="134" t="s">
        <v>131</v>
      </c>
      <c r="E16" s="135" t="s">
        <v>76</v>
      </c>
      <c r="F16" s="136" t="s">
        <v>77</v>
      </c>
    </row>
    <row r="17" spans="1:6" s="21" customFormat="1" ht="11.25" customHeight="1">
      <c r="A17" s="137"/>
      <c r="B17" s="138" t="s">
        <v>81</v>
      </c>
      <c r="C17" s="31" t="s">
        <v>82</v>
      </c>
      <c r="D17" s="138" t="s">
        <v>132</v>
      </c>
      <c r="E17" s="139" t="s">
        <v>82</v>
      </c>
      <c r="F17" s="40" t="s">
        <v>80</v>
      </c>
    </row>
    <row r="18" spans="1:6" s="21" customFormat="1" ht="11.25" customHeight="1">
      <c r="A18" s="27" t="s">
        <v>83</v>
      </c>
      <c r="B18" s="140"/>
      <c r="C18" s="140">
        <f>C19</f>
        <v>64199.77</v>
      </c>
      <c r="D18" s="140">
        <f>D19</f>
        <v>2382285.94</v>
      </c>
      <c r="E18" s="140">
        <f>E19</f>
        <v>1109217.78</v>
      </c>
      <c r="F18" s="141"/>
    </row>
    <row r="19" spans="1:6" s="21" customFormat="1" ht="11.25" customHeight="1">
      <c r="A19" s="103" t="s">
        <v>84</v>
      </c>
      <c r="B19" s="140"/>
      <c r="C19" s="140">
        <v>64199.77</v>
      </c>
      <c r="D19" s="140">
        <v>2382285.94</v>
      </c>
      <c r="E19" s="140">
        <v>1109217.78</v>
      </c>
      <c r="F19" s="141"/>
    </row>
    <row r="20" spans="1:6" s="21" customFormat="1" ht="11.25" customHeight="1">
      <c r="A20" s="47" t="s">
        <v>86</v>
      </c>
      <c r="B20" s="142"/>
      <c r="C20" s="142">
        <f>C18</f>
        <v>64199.77</v>
      </c>
      <c r="D20" s="143">
        <f>D18</f>
        <v>2382285.94</v>
      </c>
      <c r="E20" s="142">
        <f>E18</f>
        <v>1109217.78</v>
      </c>
      <c r="F20" s="142"/>
    </row>
    <row r="21" spans="1:6" s="21" customFormat="1" ht="11.25" customHeight="1">
      <c r="A21" s="32"/>
      <c r="B21" s="32"/>
      <c r="C21" s="32"/>
      <c r="D21" s="32"/>
      <c r="E21" s="32"/>
      <c r="F21" s="32"/>
    </row>
    <row r="22" spans="1:6" s="21" customFormat="1" ht="11.25" customHeight="1">
      <c r="A22" s="130"/>
      <c r="B22" s="174" t="s">
        <v>8</v>
      </c>
      <c r="C22" s="147"/>
      <c r="D22" s="147"/>
      <c r="E22" s="147"/>
      <c r="F22" s="147"/>
    </row>
    <row r="23" spans="1:6" s="21" customFormat="1" ht="11.25" customHeight="1">
      <c r="A23" s="131" t="s">
        <v>87</v>
      </c>
      <c r="B23" s="174" t="s">
        <v>78</v>
      </c>
      <c r="C23" s="146"/>
      <c r="D23" s="132" t="s">
        <v>130</v>
      </c>
      <c r="E23" s="174" t="s">
        <v>79</v>
      </c>
      <c r="F23" s="147"/>
    </row>
    <row r="24" spans="1:6" s="21" customFormat="1" ht="11.25" customHeight="1">
      <c r="A24" s="133"/>
      <c r="B24" s="174" t="s">
        <v>76</v>
      </c>
      <c r="C24" s="146"/>
      <c r="D24" s="134" t="s">
        <v>131</v>
      </c>
      <c r="E24" s="135" t="s">
        <v>76</v>
      </c>
      <c r="F24" s="136" t="s">
        <v>77</v>
      </c>
    </row>
    <row r="25" spans="1:6" s="21" customFormat="1" ht="11.25" customHeight="1">
      <c r="A25" s="137"/>
      <c r="B25" s="138" t="s">
        <v>81</v>
      </c>
      <c r="C25" s="31" t="s">
        <v>82</v>
      </c>
      <c r="D25" s="138" t="s">
        <v>132</v>
      </c>
      <c r="E25" s="139" t="s">
        <v>82</v>
      </c>
      <c r="F25" s="40" t="s">
        <v>80</v>
      </c>
    </row>
    <row r="26" spans="1:6" s="21" customFormat="1" ht="11.25" customHeight="1">
      <c r="A26" s="98" t="s">
        <v>88</v>
      </c>
      <c r="B26" s="144"/>
      <c r="C26" s="144">
        <v>64199.77</v>
      </c>
      <c r="D26" s="145">
        <v>673882.92</v>
      </c>
      <c r="E26" s="145">
        <v>223917.48</v>
      </c>
      <c r="F26" s="141"/>
    </row>
    <row r="27" spans="1:6" s="21" customFormat="1" ht="11.25" customHeight="1">
      <c r="A27" s="27" t="s">
        <v>89</v>
      </c>
      <c r="B27" s="140"/>
      <c r="C27" s="140"/>
      <c r="D27" s="140">
        <v>1708403.02</v>
      </c>
      <c r="E27" s="140">
        <v>885300.3</v>
      </c>
      <c r="F27" s="141"/>
    </row>
    <row r="28" spans="1:6" s="21" customFormat="1" ht="11.25" customHeight="1">
      <c r="A28" s="47" t="s">
        <v>86</v>
      </c>
      <c r="B28" s="142"/>
      <c r="C28" s="142">
        <f>C26+C27</f>
        <v>64199.77</v>
      </c>
      <c r="D28" s="142">
        <f>D26+D27</f>
        <v>2382285.94</v>
      </c>
      <c r="E28" s="142">
        <f>E26+E27</f>
        <v>1109217.78</v>
      </c>
      <c r="F28" s="142"/>
    </row>
    <row r="29" spans="1:6" s="21" customFormat="1" ht="11.25" customHeight="1">
      <c r="A29" s="28" t="s">
        <v>50</v>
      </c>
      <c r="B29" s="28"/>
      <c r="C29" s="28"/>
      <c r="D29" s="28"/>
      <c r="E29" s="28"/>
      <c r="F29" s="28"/>
    </row>
    <row r="30" spans="1:6" s="21" customFormat="1" ht="11.25" customHeight="1">
      <c r="A30" s="28" t="s">
        <v>15</v>
      </c>
      <c r="B30" s="28"/>
      <c r="C30" s="28"/>
      <c r="D30" s="28"/>
      <c r="E30" s="28"/>
      <c r="F30" s="28"/>
    </row>
    <row r="31" spans="1:6" s="21" customFormat="1" ht="11.25" customHeight="1">
      <c r="A31" s="28"/>
      <c r="B31" s="28"/>
      <c r="C31" s="28"/>
      <c r="D31" s="28"/>
      <c r="E31" s="28"/>
      <c r="F31" s="28"/>
    </row>
    <row r="32" spans="1:6" s="21" customFormat="1" ht="11.25" customHeight="1">
      <c r="A32" s="28"/>
      <c r="B32" s="28"/>
      <c r="C32" s="28"/>
      <c r="D32" s="28"/>
      <c r="E32" s="28"/>
      <c r="F32" s="28"/>
    </row>
    <row r="33" spans="1:6" s="21" customFormat="1" ht="11.25" customHeight="1">
      <c r="A33" s="28"/>
      <c r="B33" s="28"/>
      <c r="C33" s="28"/>
      <c r="D33" s="28"/>
      <c r="E33" s="28"/>
      <c r="F33" s="28"/>
    </row>
    <row r="34" spans="1:6" s="21" customFormat="1" ht="11.25" customHeight="1">
      <c r="A34" s="28"/>
      <c r="B34" s="28"/>
      <c r="C34" s="28"/>
      <c r="D34" s="28"/>
      <c r="E34" s="28"/>
      <c r="F34" s="28"/>
    </row>
    <row r="35" spans="1:6" s="21" customFormat="1" ht="11.25" customHeight="1">
      <c r="A35" s="28"/>
      <c r="B35" s="28"/>
      <c r="C35" s="28"/>
      <c r="D35" s="28"/>
      <c r="E35" s="28"/>
      <c r="F35" s="28"/>
    </row>
    <row r="36" spans="1:6" s="21" customFormat="1" ht="11.25" customHeight="1">
      <c r="A36" s="28"/>
      <c r="B36" s="28"/>
      <c r="C36" s="28"/>
      <c r="D36" s="28"/>
      <c r="E36" s="28"/>
      <c r="F36" s="28"/>
    </row>
    <row r="37" spans="1:6" s="21" customFormat="1" ht="11.25" customHeight="1">
      <c r="A37" s="28"/>
      <c r="B37" s="28"/>
      <c r="C37" s="28"/>
      <c r="D37" s="28"/>
      <c r="E37" s="28"/>
      <c r="F37" s="28"/>
    </row>
    <row r="38" s="21" customFormat="1" ht="11.25" customHeight="1">
      <c r="F38" s="28"/>
    </row>
    <row r="39" s="21" customFormat="1" ht="11.25" customHeight="1">
      <c r="F39" s="28"/>
    </row>
    <row r="40" s="21" customFormat="1" ht="11.25" customHeight="1">
      <c r="F40" s="28"/>
    </row>
    <row r="41" s="21" customFormat="1" ht="11.25" customHeight="1"/>
    <row r="42" s="21" customFormat="1" ht="11.25" customHeight="1"/>
    <row r="43" s="21" customFormat="1" ht="11.25" customHeight="1"/>
    <row r="44" s="21" customFormat="1" ht="11.25" customHeight="1"/>
    <row r="45" s="21" customFormat="1" ht="11.25" customHeight="1"/>
    <row r="46" spans="1:5" s="21" customFormat="1" ht="11.25" customHeight="1">
      <c r="A46" s="27" t="s">
        <v>90</v>
      </c>
      <c r="B46" s="27" t="s">
        <v>91</v>
      </c>
      <c r="C46" s="27"/>
      <c r="D46" s="27"/>
      <c r="E46" s="27" t="s">
        <v>92</v>
      </c>
    </row>
    <row r="47" spans="1:5" s="21" customFormat="1" ht="11.25" customHeight="1">
      <c r="A47" s="27" t="s">
        <v>93</v>
      </c>
      <c r="B47" s="27" t="s">
        <v>53</v>
      </c>
      <c r="C47" s="27"/>
      <c r="D47" s="27"/>
      <c r="E47" s="27" t="s">
        <v>94</v>
      </c>
    </row>
    <row r="48" spans="1:5" s="21" customFormat="1" ht="11.25" customHeight="1">
      <c r="A48" s="27" t="s">
        <v>51</v>
      </c>
      <c r="B48" s="27"/>
      <c r="C48" s="27"/>
      <c r="D48" s="27"/>
      <c r="E48" s="27" t="s">
        <v>95</v>
      </c>
    </row>
    <row r="49" s="21" customFormat="1" ht="11.25" customHeight="1"/>
    <row r="50" s="21" customFormat="1" ht="11.25" customHeight="1"/>
    <row r="51" s="21" customFormat="1" ht="11.25" customHeight="1"/>
    <row r="52" s="21" customFormat="1" ht="11.25" customHeight="1"/>
    <row r="53" s="21" customFormat="1" ht="11.25" customHeight="1"/>
    <row r="54" s="21" customFormat="1" ht="11.25" customHeight="1"/>
    <row r="55" s="21" customFormat="1" ht="11.25" customHeight="1"/>
    <row r="56" s="21" customFormat="1" ht="11.25" customHeight="1"/>
    <row r="57" s="21" customFormat="1" ht="11.25" customHeight="1"/>
    <row r="58" s="21" customFormat="1" ht="11.25" customHeight="1"/>
    <row r="59" s="21" customFormat="1" ht="11.25" customHeight="1"/>
    <row r="60" s="21" customFormat="1" ht="11.25" customHeight="1"/>
    <row r="61" s="21" customFormat="1" ht="11.25" customHeight="1"/>
    <row r="62" s="21" customFormat="1" ht="11.25" customHeight="1"/>
    <row r="63" s="21" customFormat="1" ht="11.25" customHeight="1"/>
    <row r="64" s="21" customFormat="1" ht="11.25" customHeight="1"/>
    <row r="65" s="21" customFormat="1" ht="11.25" customHeight="1"/>
    <row r="66" s="21" customFormat="1" ht="11.25" customHeight="1"/>
    <row r="67" s="21" customFormat="1" ht="11.25" customHeight="1"/>
    <row r="68" s="21" customFormat="1" ht="11.25" customHeight="1"/>
    <row r="69" s="21" customFormat="1" ht="11.25" customHeight="1"/>
    <row r="70" s="21" customFormat="1" ht="11.25" customHeight="1"/>
    <row r="71" s="21" customFormat="1" ht="11.25" customHeight="1"/>
    <row r="72" s="21" customFormat="1" ht="11.25" customHeight="1"/>
    <row r="73" s="21" customFormat="1" ht="11.25" customHeight="1"/>
    <row r="74" s="21" customFormat="1" ht="11.25" customHeight="1"/>
    <row r="75" s="21" customFormat="1" ht="11.25" customHeight="1"/>
    <row r="76" s="21" customFormat="1" ht="11.25" customHeight="1"/>
    <row r="77" s="21" customFormat="1" ht="11.25" customHeight="1"/>
    <row r="78" s="21" customFormat="1" ht="11.25" customHeight="1"/>
    <row r="79" s="21" customFormat="1" ht="11.25" customHeight="1"/>
    <row r="80" s="21" customFormat="1" ht="11.25" customHeight="1"/>
    <row r="81" s="21" customFormat="1" ht="11.25" customHeight="1"/>
    <row r="82" s="21" customFormat="1" ht="11.25" customHeight="1"/>
    <row r="83" s="21" customFormat="1" ht="11.25" customHeight="1"/>
    <row r="84" s="21" customFormat="1" ht="11.25" customHeight="1"/>
    <row r="85" s="21" customFormat="1" ht="11.25" customHeight="1"/>
    <row r="86" s="21" customFormat="1" ht="11.25" customHeight="1"/>
    <row r="87" s="21" customFormat="1" ht="11.25" customHeight="1"/>
    <row r="88" s="21" customFormat="1" ht="11.25" customHeight="1"/>
    <row r="89" s="21" customFormat="1" ht="11.25" customHeight="1"/>
    <row r="90" s="21" customFormat="1" ht="11.25" customHeight="1"/>
    <row r="91" s="21" customFormat="1" ht="11.25" customHeight="1"/>
    <row r="92" s="21" customFormat="1" ht="11.25" customHeight="1"/>
    <row r="93" s="21" customFormat="1" ht="11.25" customHeight="1"/>
    <row r="94" s="21" customFormat="1" ht="11.25" customHeight="1"/>
    <row r="95" s="21" customFormat="1" ht="11.25" customHeight="1"/>
    <row r="96" s="21" customFormat="1" ht="11.25" customHeight="1"/>
    <row r="97" s="21" customFormat="1" ht="11.25" customHeight="1"/>
    <row r="98" s="21" customFormat="1" ht="11.25" customHeight="1"/>
    <row r="99" s="21" customFormat="1" ht="11.25" customHeight="1"/>
    <row r="100" s="21" customFormat="1" ht="11.25" customHeight="1"/>
    <row r="101" s="21" customFormat="1" ht="11.25" customHeight="1"/>
    <row r="102" s="21" customFormat="1" ht="11.25" customHeight="1"/>
    <row r="103" s="21" customFormat="1" ht="11.25" customHeight="1"/>
    <row r="104" s="21" customFormat="1" ht="11.25" customHeight="1"/>
    <row r="105" s="21" customFormat="1" ht="11.25" customHeight="1"/>
    <row r="106" s="21" customFormat="1" ht="11.25" customHeight="1"/>
    <row r="107" s="21" customFormat="1" ht="11.25" customHeight="1"/>
    <row r="108" s="21" customFormat="1" ht="11.25" customHeight="1"/>
    <row r="109" s="21" customFormat="1" ht="11.25" customHeight="1"/>
    <row r="110" s="21" customFormat="1" ht="11.25" customHeight="1"/>
    <row r="111" s="21" customFormat="1" ht="11.25" customHeight="1"/>
    <row r="112" s="21" customFormat="1" ht="11.25" customHeight="1"/>
    <row r="113" s="21" customFormat="1" ht="11.25" customHeight="1"/>
    <row r="114" s="21" customFormat="1" ht="11.25" customHeight="1"/>
    <row r="115" s="21" customFormat="1" ht="11.25" customHeight="1"/>
    <row r="116" s="21" customFormat="1" ht="11.25" customHeight="1"/>
    <row r="117" s="21" customFormat="1" ht="11.25" customHeight="1"/>
    <row r="118" s="21" customFormat="1" ht="11.25" customHeight="1"/>
    <row r="119" s="21" customFormat="1" ht="11.25" customHeight="1"/>
    <row r="120" s="21" customFormat="1" ht="11.25" customHeight="1"/>
    <row r="121" s="21" customFormat="1" ht="11.25" customHeight="1"/>
    <row r="122" s="21" customFormat="1" ht="11.25" customHeight="1"/>
    <row r="123" s="21" customFormat="1" ht="11.25" customHeight="1"/>
    <row r="124" s="21" customFormat="1" ht="11.25" customHeight="1"/>
    <row r="125" s="21" customFormat="1" ht="11.25" customHeight="1"/>
    <row r="126" s="21" customFormat="1" ht="11.25" customHeight="1"/>
    <row r="127" s="21" customFormat="1" ht="11.25" customHeight="1"/>
    <row r="128" s="21" customFormat="1" ht="11.25" customHeight="1"/>
    <row r="129" s="21" customFormat="1" ht="11.25" customHeight="1"/>
    <row r="130" s="21" customFormat="1" ht="11.25" customHeight="1"/>
    <row r="131" s="21" customFormat="1" ht="11.25" customHeight="1"/>
    <row r="132" s="21" customFormat="1" ht="11.25" customHeight="1"/>
    <row r="133" s="21" customFormat="1" ht="11.25" customHeight="1"/>
    <row r="134" s="21" customFormat="1" ht="11.25" customHeight="1"/>
  </sheetData>
  <mergeCells count="13">
    <mergeCell ref="A10:F10"/>
    <mergeCell ref="A9:F9"/>
    <mergeCell ref="A8:F8"/>
    <mergeCell ref="A7:F7"/>
    <mergeCell ref="B24:C24"/>
    <mergeCell ref="B22:F22"/>
    <mergeCell ref="A11:F11"/>
    <mergeCell ref="B16:C16"/>
    <mergeCell ref="B15:C15"/>
    <mergeCell ref="E15:F15"/>
    <mergeCell ref="B14:F14"/>
    <mergeCell ref="B23:C23"/>
    <mergeCell ref="E23:F23"/>
  </mergeCells>
  <printOptions/>
  <pageMargins left="0.3937007874015748" right="0.3937007874015748" top="0.984251968503937" bottom="0.984251968503937" header="0" footer="0.196850393700787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Clemente</dc:creator>
  <cp:keywords/>
  <dc:description/>
  <cp:lastModifiedBy>coordfin</cp:lastModifiedBy>
  <cp:lastPrinted>2007-01-26T19:25:59Z</cp:lastPrinted>
  <dcterms:created xsi:type="dcterms:W3CDTF">2001-09-06T15:18:59Z</dcterms:created>
  <dcterms:modified xsi:type="dcterms:W3CDTF">2007-01-29T11:45:07Z</dcterms:modified>
  <cp:category/>
  <cp:version/>
  <cp:contentType/>
  <cp:contentStatus/>
</cp:coreProperties>
</file>