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10" yWindow="795" windowWidth="10650" windowHeight="6540" tabRatio="842" activeTab="0"/>
  </bookViews>
  <sheets>
    <sheet name="Anexo I - Pessoal" sheetId="1" r:id="rId1"/>
    <sheet name="Anexo VII - Serv de Terceiros" sheetId="2" r:id="rId2"/>
    <sheet name="Anexo VIII - Limites" sheetId="3" r:id="rId3"/>
    <sheet name="RESTOS A PAGAR" sheetId="4" r:id="rId4"/>
    <sheet name="DISPONIBILIDADE DE CAIXA" sheetId="5" r:id="rId5"/>
  </sheets>
  <externalReferences>
    <externalReference r:id="rId8"/>
    <externalReference r:id="rId9"/>
    <externalReference r:id="rId10"/>
  </externalReferences>
  <definedNames>
    <definedName name="_xlnm.Print_Area" localSheetId="0">'Anexo I - Pessoal'!$A$1:$I$50</definedName>
    <definedName name="_xlnm.Print_Area" localSheetId="1">'Anexo VII - Serv de Terceiros'!$A$1:$D$44</definedName>
    <definedName name="_xlnm.Print_Area" localSheetId="2">'Anexo VIII - Limites'!$A$1:$C$59</definedName>
    <definedName name="_xlnm.Print_Area" localSheetId="4">'DISPONIBILIDADE DE CAIXA'!$A$1:$D$64</definedName>
    <definedName name="_xlnm.Print_Area" localSheetId="3">'RESTOS A PAGAR'!$A$1:$F$47</definedName>
    <definedName name="Detalhes_do_Demonstrativo_MDE">'[3]Anexo X - ENSINO'!#REF!</definedName>
    <definedName name="Ganhos_e_perdas_de_receita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RF">#REF!</definedName>
    <definedName name="PESSOAL">#REF!,#REF!</definedName>
    <definedName name="Planilha_1ÁreaTotal" localSheetId="0">'Anexo I - Pessoal'!#REF!,'Anexo I - Pessoal'!#REF!</definedName>
    <definedName name="Planilha_1ÁreaTotal" localSheetId="1">#REF!,#REF!</definedName>
    <definedName name="Planilha_1ÁreaTotal" localSheetId="2">#REF!,#REF!</definedName>
    <definedName name="Planilha_1ÁreaTotal" localSheetId="4">#REF!,#REF!</definedName>
    <definedName name="Planilha_1ÁreaTotal" localSheetId="3">#REF!,#REF!</definedName>
    <definedName name="Planilha_1ÁreaTotal">#REF!,#REF!</definedName>
    <definedName name="Planilha_1CabGráfico" localSheetId="0">'Anexo I - Pessoal'!#REF!</definedName>
    <definedName name="Planilha_1CabGráfico" localSheetId="1">#REF!</definedName>
    <definedName name="Planilha_1CabGráfico" localSheetId="2">#REF!</definedName>
    <definedName name="Planilha_1CabGráfico" localSheetId="4">#REF!</definedName>
    <definedName name="Planilha_1CabGráfico" localSheetId="3">#REF!</definedName>
    <definedName name="Planilha_1CabGráfico">#REF!</definedName>
    <definedName name="Planilha_1TítCols" localSheetId="0">'Anexo I - Pessoal'!#REF!,'Anexo I - Pessoal'!#REF!</definedName>
    <definedName name="Planilha_1TítCols" localSheetId="1">#REF!,#REF!</definedName>
    <definedName name="Planilha_1TítCols" localSheetId="2">#REF!,#REF!</definedName>
    <definedName name="Planilha_1TítCols" localSheetId="4">#REF!,#REF!</definedName>
    <definedName name="Planilha_1TítCols" localSheetId="3">#REF!,#REF!</definedName>
    <definedName name="Planilha_1TítCols">#REF!,#REF!</definedName>
    <definedName name="Planilha_1TítLins" localSheetId="0">'Anexo I - Pessoal'!#REF!</definedName>
    <definedName name="Planilha_1TítLins" localSheetId="1">#REF!</definedName>
    <definedName name="Planilha_1TítLins" localSheetId="2">#REF!</definedName>
    <definedName name="Planilha_1TítLins" localSheetId="4">#REF!</definedName>
    <definedName name="Planilha_1TítLins" localSheetId="3">#REF!</definedName>
    <definedName name="Planilha_1TítLins">#REF!</definedName>
    <definedName name="Planilha_2ÁreaTotal" localSheetId="0">#REF!,#REF!</definedName>
    <definedName name="Planilha_2ÁreaTotal" localSheetId="4">#REF!,#REF!</definedName>
    <definedName name="Planilha_2ÁreaTotal" localSheetId="3">#REF!,#REF!</definedName>
    <definedName name="Planilha_2ÁreaTotal">#REF!,#REF!</definedName>
    <definedName name="Planilha_2CabGráfico" localSheetId="0">#REF!</definedName>
    <definedName name="Planilha_2CabGráfico" localSheetId="4">#REF!</definedName>
    <definedName name="Planilha_2CabGráfico" localSheetId="3">#REF!</definedName>
    <definedName name="Planilha_2CabGráfico">#REF!</definedName>
    <definedName name="Planilha_2TítCols" localSheetId="0">#REF!,#REF!</definedName>
    <definedName name="Planilha_2TítCols" localSheetId="4">#REF!,#REF!</definedName>
    <definedName name="Planilha_2TítCols" localSheetId="3">#REF!,#REF!</definedName>
    <definedName name="Planilha_2TítCols">#REF!,#REF!</definedName>
    <definedName name="Planilha_2TítLins" localSheetId="0">#REF!</definedName>
    <definedName name="Planilha_2TítLins" localSheetId="4">#REF!</definedName>
    <definedName name="Planilha_2TítLins" localSheetId="3">#REF!</definedName>
    <definedName name="Planilha_2TítLins">#REF!</definedName>
    <definedName name="Planilha_3ÁreaTotal" localSheetId="0">#REF!,#REF!</definedName>
    <definedName name="Planilha_3ÁreaTotal" localSheetId="4">#REF!,#REF!</definedName>
    <definedName name="Planilha_3ÁreaTotal" localSheetId="3">#REF!,#REF!</definedName>
    <definedName name="Planilha_3ÁreaTotal">#REF!,#REF!</definedName>
    <definedName name="Planilha_3CabGráfico" localSheetId="0">#REF!</definedName>
    <definedName name="Planilha_3CabGráfico" localSheetId="4">#REF!</definedName>
    <definedName name="Planilha_3CabGráfico" localSheetId="3">#REF!</definedName>
    <definedName name="Planilha_3CabGráfico">#REF!</definedName>
    <definedName name="Planilha_3TítCols" localSheetId="0">#REF!,#REF!</definedName>
    <definedName name="Planilha_3TítCols" localSheetId="4">#REF!,#REF!</definedName>
    <definedName name="Planilha_3TítCols" localSheetId="3">#REF!,#REF!</definedName>
    <definedName name="Planilha_3TítCols">#REF!,#REF!</definedName>
    <definedName name="Planilha_3TítLins" localSheetId="0">#REF!</definedName>
    <definedName name="Planilha_3TítLins" localSheetId="4">#REF!</definedName>
    <definedName name="Planilha_3TítLins" localSheetId="3">#REF!</definedName>
    <definedName name="Planilha_3TítLins">#REF!</definedName>
    <definedName name="Planilha_4ÁreaTotal" localSheetId="0">#REF!,#REF!</definedName>
    <definedName name="Planilha_4ÁreaTotal" localSheetId="4">#REF!,#REF!</definedName>
    <definedName name="Planilha_4ÁreaTotal" localSheetId="3">#REF!,#REF!</definedName>
    <definedName name="Planilha_4ÁreaTotal">#REF!,#REF!</definedName>
    <definedName name="Planilha_4TítCols" localSheetId="0">#REF!,#REF!</definedName>
    <definedName name="Planilha_4TítCols" localSheetId="4">#REF!,#REF!</definedName>
    <definedName name="Planilha_4TítCols" localSheetId="3">#REF!,#REF!</definedName>
    <definedName name="Planilha_4TítCols">#REF!,#REF!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</definedNames>
  <calcPr fullCalcOnLoad="1"/>
</workbook>
</file>

<file path=xl/sharedStrings.xml><?xml version="1.0" encoding="utf-8"?>
<sst xmlns="http://schemas.openxmlformats.org/spreadsheetml/2006/main" count="222" uniqueCount="132">
  <si>
    <t>RELATÓRIO DE GESTÃO FISCAL</t>
  </si>
  <si>
    <t>R$ Milhares</t>
  </si>
  <si>
    <t>RECEITA CORRENTE LÍQUIDA - RCL</t>
  </si>
  <si>
    <t>ESPECIFICAÇÃO</t>
  </si>
  <si>
    <t>Limite</t>
  </si>
  <si>
    <t>OPERAÇÕES DE CRÉDITO</t>
  </si>
  <si>
    <t>VALOR</t>
  </si>
  <si>
    <t>ORÇAMENTOS FISCAL E DA SEGURIDADE SOCIAL</t>
  </si>
  <si>
    <t>RESTOS A PAGAR</t>
  </si>
  <si>
    <t>Exercícios</t>
  </si>
  <si>
    <t>Serviços de Consultorias</t>
  </si>
  <si>
    <t>Outros Serviços de Terceiros - Pessoa Física</t>
  </si>
  <si>
    <t>Locação de Mão-de-Obra</t>
  </si>
  <si>
    <t>Arrendamento Mercantil</t>
  </si>
  <si>
    <t>Outros Serviços de Terceiros - Pessoa Jurídica</t>
  </si>
  <si>
    <t>Nota:</t>
  </si>
  <si>
    <t xml:space="preserve"> LRF, art. 72 - Anexo VII</t>
  </si>
  <si>
    <t>% SOBRE A RCL</t>
  </si>
  <si>
    <t>SERVIÇOS DE TERCEIROS</t>
  </si>
  <si>
    <t>LRF, art. 54 - Anexo VIII</t>
  </si>
  <si>
    <t>DEMONSTRATIVO DOS LIMITES</t>
  </si>
  <si>
    <t>Limite Prudencial  (§ único, art. 22 da LRF)</t>
  </si>
  <si>
    <t xml:space="preserve">Limite Permitido (art. 71 da LRF) </t>
  </si>
  <si>
    <t>Limite Legal (incisos I, II e III, art. 20 da LRF)</t>
  </si>
  <si>
    <t>Dívida Consolidada Líquida</t>
  </si>
  <si>
    <t xml:space="preserve">DEMONSTRATIVO DA DESPESA COM PESSOAL </t>
  </si>
  <si>
    <t>Limite Definido por Resolução do Senado Federal</t>
  </si>
  <si>
    <t xml:space="preserve">DÍVIDA </t>
  </si>
  <si>
    <t>DESPESA COM PESSOAL</t>
  </si>
  <si>
    <t>Total da Despesa Líquida com Pessoal nos 12 Últimos Meses</t>
  </si>
  <si>
    <t xml:space="preserve">DEMONSTRATIVO DA DESPESA COM SERVIÇOS DE TERCEIROS </t>
  </si>
  <si>
    <t>DESPESA COM SERVIÇOS DE TERCEIROS</t>
  </si>
  <si>
    <t>TOTAL DA DESPESA COM SERVIÇOS DE TERCEIROS</t>
  </si>
  <si>
    <t>% do TOTAL DA DESPESA COM SERVIÇOS DE TERCEIROS sobre a RCL</t>
  </si>
  <si>
    <t>Total da Despesa com Serviços de Terceiros</t>
  </si>
  <si>
    <t>Limite, Calculado com Base no Exercício de 1999, do Total da Despesa com Serviços de Terceiros  (art. 72 da LRF)</t>
  </si>
  <si>
    <t>Total das Garantias</t>
  </si>
  <si>
    <t>GARANTIAS DE VALORES</t>
  </si>
  <si>
    <t>Operações de Crédito Internas e Externas</t>
  </si>
  <si>
    <t>Operações de Crédito por Antecipação da Receita</t>
  </si>
  <si>
    <t>Limite Definido p/ Senado Federal para Op. de Crédito Internas e Externas</t>
  </si>
  <si>
    <t>Limite Definido p/ Senado Federal para Op. de Crédito por Antec. da Receita</t>
  </si>
  <si>
    <t>DESPESA LIQUIDADA</t>
  </si>
  <si>
    <t>Total da Despesa Líquida com Pessoal nos 12 Últimos Meses, deduzido o aumento previsto no inciso X, art. 37 da CF</t>
  </si>
  <si>
    <t>SUFICIÊNCIA ANTES DA INSCRIÇÃO EM RESTOS A PAGAR NÃO PROCESSADOS</t>
  </si>
  <si>
    <t>INSCRIÇÃO EM RESTOS A PAGAR NÃO PROCESSADOS</t>
  </si>
  <si>
    <t>Valor Apurado nos Demonstrativos respectivos</t>
  </si>
  <si>
    <t>TRIBUNAL DE JUSTIÇA DO ESTADO DO ACRE</t>
  </si>
  <si>
    <t>COORDENADORIA DE FINANÇAS</t>
  </si>
  <si>
    <t xml:space="preserve">FONTE: Balancete Orçamentario da Despesa/TJ e Demonstrativo da Receita Corrente Liquida da Sec. Exec. da Sec. Finanças e G. Pública do Estado.  </t>
  </si>
  <si>
    <t>FONTE: Balancete de Verificação dos Lançamentos Contabeis/TJAC</t>
  </si>
  <si>
    <t xml:space="preserve">                                                                                                                                              </t>
  </si>
  <si>
    <t xml:space="preserve">Des. Samoel Martins Evangelista                                                       </t>
  </si>
  <si>
    <t>Dirce Oliveira Teodoro</t>
  </si>
  <si>
    <t xml:space="preserve">         Presidente/TJ                                                                                                  </t>
  </si>
  <si>
    <t>Coordenadora de Finanças</t>
  </si>
  <si>
    <t>Janeiro/2005 a Dezembro/2005</t>
  </si>
  <si>
    <t>01/2005 a 12/2005</t>
  </si>
  <si>
    <t>Outras despesas de pessoal decorrentes de contratos de terceirização (art. 18, § 1º da LRF)</t>
  </si>
  <si>
    <t>DESPESAS NÃO COMPUTADAS (art. 19, § 1º da LRF) (II)</t>
  </si>
  <si>
    <t xml:space="preserve"> LRF, art. 55, inciso I, alínea "a" - Anexo I</t>
  </si>
  <si>
    <t xml:space="preserve">    Pessoal Ativo</t>
  </si>
  <si>
    <t xml:space="preserve">    Pessoal Inativo e Pensionistas</t>
  </si>
  <si>
    <t xml:space="preserve">    Contribuições Patronais</t>
  </si>
  <si>
    <t>RECEITA CORRENTE LÍQUIDA - RCL (V)</t>
  </si>
  <si>
    <t>% do TOTAL DA DESPESA COM PESSOAL PARA FINS DE APURAÇÃO DO LIMITE - TDP sobre a RCL (IV / V * 100)</t>
  </si>
  <si>
    <t>JANEIRO A DEZEMBRO 2005</t>
  </si>
  <si>
    <t>DESPESA BRUTA COM PESSOAL (I)</t>
  </si>
  <si>
    <t>Indenizações por Demissão e Incentivos à Demissão Voluntária</t>
  </si>
  <si>
    <t>Decorrentes de Decisão Judicial</t>
  </si>
  <si>
    <t>Despesas de Exercícios Anteriores</t>
  </si>
  <si>
    <t>Inativos e Pensionistas com Recursos Vinculados</t>
  </si>
  <si>
    <t>TOTAL DA DESPESA COM PESSOAL PARA FINS DE APURAÇÃO DO LIMITE - TDP (IV) = (I - II + III)</t>
  </si>
  <si>
    <t>LIMITE MÁXIMO (incisos I, II e III, art. 20 da LRF) - 6%</t>
  </si>
  <si>
    <t>LIMITE PRUDENCIAL (parágrafo único, art. 22 da LRF) - 5,70%</t>
  </si>
  <si>
    <t xml:space="preserve">         Presidente/TJ                                                                                                                        Coordenadora de Finanças                                </t>
  </si>
  <si>
    <t xml:space="preserve">Des. Samoel Martins Evangelista                                                                                                     Dirce Oliveira Teodoro                                </t>
  </si>
  <si>
    <t>DEMONSTRATIVO DOS RESTOS A PAGAR</t>
  </si>
  <si>
    <t xml:space="preserve"> LRF, art. 55, inciso III, alínea "b" - Anexo VI</t>
  </si>
  <si>
    <t>ÓRGÃO</t>
  </si>
  <si>
    <t>Inscritos</t>
  </si>
  <si>
    <t>Suficiência antes da</t>
  </si>
  <si>
    <t>Não Inscritos por</t>
  </si>
  <si>
    <t>Processados</t>
  </si>
  <si>
    <t>Não Processados</t>
  </si>
  <si>
    <t>Inscrição em Restos a</t>
  </si>
  <si>
    <t>Insuficiência Financeira</t>
  </si>
  <si>
    <t xml:space="preserve">Exercícios Anteriores </t>
  </si>
  <si>
    <t>Do Exercício</t>
  </si>
  <si>
    <t>Pagar Não Processados</t>
  </si>
  <si>
    <t xml:space="preserve"> </t>
  </si>
  <si>
    <t>TOTAL</t>
  </si>
  <si>
    <t>DESTINAÇÃO DE RECURSOS</t>
  </si>
  <si>
    <t>DEMONSTRATIVO DA DISPONIBILIDADE DE CAIXA</t>
  </si>
  <si>
    <t xml:space="preserve"> LRF, art. 55, Inciso III, alínea "a" - Anexo V</t>
  </si>
  <si>
    <t>ATIVO</t>
  </si>
  <si>
    <t>PASSIVO</t>
  </si>
  <si>
    <t>DISPONIBILIDADE FINANCEIRA</t>
  </si>
  <si>
    <t>OBRIGAÇÕES FINANCEIRAS</t>
  </si>
  <si>
    <t xml:space="preserve">    Caixa</t>
  </si>
  <si>
    <t xml:space="preserve">    Depósitos</t>
  </si>
  <si>
    <t xml:space="preserve">    Bancos</t>
  </si>
  <si>
    <t xml:space="preserve">    Restos a Pagar Processados</t>
  </si>
  <si>
    <t xml:space="preserve">        Conta Movimento</t>
  </si>
  <si>
    <t xml:space="preserve">        Do Exercício</t>
  </si>
  <si>
    <t xml:space="preserve">        Contas Vinculadas</t>
  </si>
  <si>
    <t xml:space="preserve">        De Exercícios Anteriores</t>
  </si>
  <si>
    <t xml:space="preserve">    Aplicações Financeiras</t>
  </si>
  <si>
    <t xml:space="preserve">    Outras Obrigações Financeiras</t>
  </si>
  <si>
    <t xml:space="preserve">    Outras Disponibilidades Financeiras</t>
  </si>
  <si>
    <t>SUBTOTAL</t>
  </si>
  <si>
    <t>INSUFICIÊNCIA ANTES DA INSCRIÇÃO EM RESTOS A PAGAR NÃO PROCESSADOS (I)</t>
  </si>
  <si>
    <t>SUFICIÊNCIA ANTES DA INSCRIÇÃO EM RESTOS A PAGAR NÃO PROCESSADOS (II)</t>
  </si>
  <si>
    <t>INSCRIÇÃO EM RESTOS A PAGAR NÃO PROCESSADOS (III)</t>
  </si>
  <si>
    <t>SUFICIÊNCIA APÓS A INSCRIÇÃO EM RESTOS A PAGAR NÃO PROCESSADOS (IV) = (II - III)</t>
  </si>
  <si>
    <t>REGIME PREVIDENCIÁRIO</t>
  </si>
  <si>
    <t>INSUFICIÊNCIA ANTES DA INSCRIÇÃO EM RESTOS A PAGAR NÃO PROCESSADOS (V)</t>
  </si>
  <si>
    <t>SUFICIÊNCIA ANTES DA INSCRIÇÃO EM RESTOS A PAGAR NÃO PROCESSADOS (VI)</t>
  </si>
  <si>
    <t>INSCRIÇÃO EM RESTOS A PAGAR NÃO PROCESSADOS DO REGIME PREVIDENCIÁRIO (VII)</t>
  </si>
  <si>
    <t>SUFICIÊNCIA APÓS A INSCRIÇÃO EM RESTOS A PAGAR NÃO PROCESSADOS (VIII) = (VI - VII)</t>
  </si>
  <si>
    <t>DÉFICIT</t>
  </si>
  <si>
    <t>SUPERÁVIT</t>
  </si>
  <si>
    <t>PODER JUDICIARIO</t>
  </si>
  <si>
    <t>Tribunal de Justiça do Estado do Acre</t>
  </si>
  <si>
    <t>001 - RP</t>
  </si>
  <si>
    <t>002 - CONVÊNIO</t>
  </si>
  <si>
    <t>Francisco das Chagas Rocha</t>
  </si>
  <si>
    <t xml:space="preserve">  Tec. em Contabilidade</t>
  </si>
  <si>
    <t xml:space="preserve">    CRC Nº. 00448/0-O</t>
  </si>
  <si>
    <t xml:space="preserve">  Dirce Oliveira Teodoro</t>
  </si>
  <si>
    <t>JANEIRO A DEZEMBRO DE 2005</t>
  </si>
  <si>
    <t>REPASSES PREVIDENCIÁRIOS AO REGIME PRÓPRIO DE PREVIDÊNCIA SOCIAL (III)</t>
  </si>
</sst>
</file>

<file path=xl/styles.xml><?xml version="1.0" encoding="utf-8"?>
<styleSheet xmlns="http://schemas.openxmlformats.org/spreadsheetml/2006/main">
  <numFmts count="7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0.0%"/>
    <numFmt numFmtId="172" formatCode="00000\-"/>
    <numFmt numFmtId="173" formatCode="0.00\-"/>
    <numFmt numFmtId="174" formatCode="0.0"/>
    <numFmt numFmtId="175" formatCode="_(&quot;Cr$&quot;* #,##0_);_(&quot;Cr$&quot;* \(#,##0\);_(&quot;Cr$&quot;* &quot;-&quot;_);_(@_)"/>
    <numFmt numFmtId="176" formatCode="_(&quot;Cr$&quot;* #,##0.00_);_(&quot;Cr$&quot;* \(#,##0.00\);_(&quot;Cr$&quot;* &quot;-&quot;??_);_(@_)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#,##0.0_);\(#,##0.0\)"/>
    <numFmt numFmtId="182" formatCode="0.0_);\(0.0\)"/>
    <numFmt numFmtId="183" formatCode="0_);\(0\)"/>
    <numFmt numFmtId="184" formatCode="0.00_);\(0.00\)"/>
    <numFmt numFmtId="185" formatCode="0.000000"/>
    <numFmt numFmtId="186" formatCode="0.00000"/>
    <numFmt numFmtId="187" formatCode="0.0000"/>
    <numFmt numFmtId="188" formatCode="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_);\(#,##0.0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000"/>
    <numFmt numFmtId="202" formatCode="#,##0.00000"/>
    <numFmt numFmtId="203" formatCode="_(* #,##0.00_);_(* \(#,##0.00\);_(* &quot;-&quot;_);_(@_)"/>
    <numFmt numFmtId="204" formatCode="&quot;Sim&quot;;&quot;Sim&quot;;&quot;Não&quot;"/>
    <numFmt numFmtId="205" formatCode="&quot;Verdadeiro&quot;;&quot;Verdadeiro&quot;;&quot;Falso&quot;"/>
    <numFmt numFmtId="206" formatCode="&quot;Ativar&quot;;&quot;Ativar&quot;;&quot;Desativar&quot;"/>
    <numFmt numFmtId="207" formatCode="#,##0.0000_);\(#,##0.0000\)"/>
    <numFmt numFmtId="208" formatCode="#,##0.00000_);\(#,##0.00000\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_(* #,##0.0000000_);_(* \(#,##0.0000000\);_(* &quot;-&quot;??_);_(@_)"/>
    <numFmt numFmtId="213" formatCode="_(* #,##0.0_);_(* \(#,##0.0\);_(* &quot;-&quot;?_);_(@_)"/>
    <numFmt numFmtId="214" formatCode="\1\9\9\8"/>
    <numFmt numFmtId="215" formatCode="\1\9\9\8\ \ \ \1\9\9\9"/>
    <numFmt numFmtId="216" formatCode="\."/>
    <numFmt numFmtId="217" formatCode="0.000%"/>
    <numFmt numFmtId="218" formatCode="&quot;R$&quot;#,##0"/>
    <numFmt numFmtId="219" formatCode="yyyy"/>
    <numFmt numFmtId="220" formatCode="0.0000%"/>
    <numFmt numFmtId="221" formatCode="0.00000%"/>
    <numFmt numFmtId="222" formatCode="0.000000%"/>
    <numFmt numFmtId="223" formatCode="0.0000000%"/>
    <numFmt numFmtId="224" formatCode="_(* #,##0.00_);_(* \(#,##0.00\);_(* &quot;-&quot;?_);_(@_)"/>
    <numFmt numFmtId="225" formatCode="_(* #,##0.000_);_(* \(#,##0.000\);_(* &quot;-&quot;?_);_(@_)"/>
    <numFmt numFmtId="226" formatCode="_(* #,##0.000_);_(* \(#,##0.000\);_(* &quot;-&quot;???_);_(@_)"/>
    <numFmt numFmtId="227" formatCode="_(* #,##0.00_);_(* \(#,##0.00\);_(* &quot;-&quot;???_);_(@_)"/>
    <numFmt numFmtId="228" formatCode="_(* #,##0.0_);_(* \(#,##0.0\);_(* &quot;-&quot;???_);_(@_)"/>
    <numFmt numFmtId="229" formatCode="_(* #,##0_);_(* \(#,##0\);_(* &quot;-&quot;???_);_(@_)"/>
    <numFmt numFmtId="230" formatCode="mmmm"/>
    <numFmt numFmtId="231" formatCode="mmm\-yy"/>
    <numFmt numFmtId="232" formatCode="mmm"/>
    <numFmt numFmtId="233" formatCode="mmm/yyyy"/>
  </numFmts>
  <fonts count="1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color indexed="10"/>
      <name val="Arial"/>
      <family val="2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 indent="1"/>
    </xf>
    <xf numFmtId="0" fontId="0" fillId="0" borderId="0" xfId="0" applyFont="1" applyAlignment="1">
      <alignment horizontal="center"/>
    </xf>
    <xf numFmtId="37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 vertical="center"/>
    </xf>
    <xf numFmtId="37" fontId="1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3" xfId="0" applyNumberFormat="1" applyFont="1" applyBorder="1" applyAlignment="1">
      <alignment/>
    </xf>
    <xf numFmtId="37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7" fontId="0" fillId="0" borderId="0" xfId="0" applyNumberFormat="1" applyFont="1" applyAlignment="1">
      <alignment/>
    </xf>
    <xf numFmtId="0" fontId="3" fillId="0" borderId="4" xfId="0" applyFont="1" applyBorder="1" applyAlignment="1">
      <alignment horizontal="justify"/>
    </xf>
    <xf numFmtId="37" fontId="3" fillId="0" borderId="0" xfId="0" applyNumberFormat="1" applyFont="1" applyAlignment="1">
      <alignment/>
    </xf>
    <xf numFmtId="0" fontId="2" fillId="0" borderId="2" xfId="0" applyFont="1" applyBorder="1" applyAlignment="1">
      <alignment horizontal="left" indent="1"/>
    </xf>
    <xf numFmtId="183" fontId="1" fillId="0" borderId="5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183" fontId="1" fillId="0" borderId="6" xfId="0" applyNumberFormat="1" applyFont="1" applyBorder="1" applyAlignment="1">
      <alignment horizontal="center" wrapText="1"/>
    </xf>
    <xf numFmtId="37" fontId="1" fillId="0" borderId="0" xfId="0" applyNumberFormat="1" applyFont="1" applyBorder="1" applyAlignment="1">
      <alignment/>
    </xf>
    <xf numFmtId="0" fontId="2" fillId="0" borderId="7" xfId="0" applyFont="1" applyBorder="1" applyAlignment="1">
      <alignment horizontal="left" indent="1"/>
    </xf>
    <xf numFmtId="37" fontId="1" fillId="0" borderId="5" xfId="0" applyNumberFormat="1" applyFont="1" applyBorder="1" applyAlignment="1">
      <alignment/>
    </xf>
    <xf numFmtId="0" fontId="2" fillId="0" borderId="2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wrapText="1" indent="1"/>
    </xf>
    <xf numFmtId="0" fontId="2" fillId="0" borderId="4" xfId="0" applyFont="1" applyBorder="1" applyAlignment="1">
      <alignment horizontal="left" indent="1"/>
    </xf>
    <xf numFmtId="49" fontId="3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2" fillId="0" borderId="2" xfId="0" applyFont="1" applyBorder="1" applyAlignment="1">
      <alignment horizontal="left" wrapText="1" indent="1"/>
    </xf>
    <xf numFmtId="39" fontId="1" fillId="0" borderId="5" xfId="0" applyNumberFormat="1" applyFont="1" applyBorder="1" applyAlignment="1">
      <alignment/>
    </xf>
    <xf numFmtId="39" fontId="1" fillId="0" borderId="3" xfId="0" applyNumberFormat="1" applyFont="1" applyBorder="1" applyAlignment="1">
      <alignment/>
    </xf>
    <xf numFmtId="49" fontId="9" fillId="0" borderId="0" xfId="0" applyNumberFormat="1" applyFont="1" applyAlignment="1">
      <alignment horizontal="left"/>
    </xf>
    <xf numFmtId="43" fontId="1" fillId="0" borderId="3" xfId="20" applyFont="1" applyBorder="1" applyAlignment="1">
      <alignment/>
    </xf>
    <xf numFmtId="43" fontId="1" fillId="0" borderId="1" xfId="20" applyFont="1" applyBorder="1" applyAlignment="1">
      <alignment horizontal="center" vertical="center"/>
    </xf>
    <xf numFmtId="43" fontId="1" fillId="0" borderId="3" xfId="20" applyNumberFormat="1" applyFont="1" applyBorder="1" applyAlignment="1">
      <alignment/>
    </xf>
    <xf numFmtId="37" fontId="11" fillId="0" borderId="3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 vertical="center"/>
    </xf>
    <xf numFmtId="37" fontId="9" fillId="0" borderId="0" xfId="0" applyNumberFormat="1" applyFont="1" applyBorder="1" applyAlignment="1">
      <alignment horizontal="right" vertical="center"/>
    </xf>
    <xf numFmtId="37" fontId="9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43" fontId="1" fillId="0" borderId="8" xfId="20" applyNumberFormat="1" applyFont="1" applyBorder="1" applyAlignment="1">
      <alignment vertical="center"/>
    </xf>
    <xf numFmtId="43" fontId="1" fillId="0" borderId="3" xfId="0" applyNumberFormat="1" applyFont="1" applyBorder="1" applyAlignment="1">
      <alignment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left" indent="2"/>
    </xf>
    <xf numFmtId="0" fontId="1" fillId="0" borderId="0" xfId="0" applyNumberFormat="1" applyFont="1" applyFill="1" applyAlignment="1">
      <alignment/>
    </xf>
    <xf numFmtId="8" fontId="1" fillId="0" borderId="0" xfId="0" applyNumberFormat="1" applyFont="1" applyAlignment="1">
      <alignment horizontal="right"/>
    </xf>
    <xf numFmtId="0" fontId="1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191" fontId="3" fillId="0" borderId="0" xfId="20" applyNumberFormat="1" applyFont="1" applyFill="1" applyAlignment="1">
      <alignment/>
    </xf>
    <xf numFmtId="191" fontId="1" fillId="0" borderId="0" xfId="2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left" indent="1"/>
    </xf>
    <xf numFmtId="191" fontId="3" fillId="0" borderId="0" xfId="20" applyNumberFormat="1" applyFont="1" applyFill="1" applyBorder="1" applyAlignment="1">
      <alignment horizontal="left" indent="2"/>
    </xf>
    <xf numFmtId="0" fontId="1" fillId="0" borderId="9" xfId="0" applyNumberFormat="1" applyFont="1" applyFill="1" applyBorder="1" applyAlignment="1">
      <alignment horizontal="left" indent="1"/>
    </xf>
    <xf numFmtId="0" fontId="1" fillId="0" borderId="9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/>
    </xf>
    <xf numFmtId="191" fontId="1" fillId="0" borderId="9" xfId="2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191" fontId="3" fillId="0" borderId="1" xfId="20" applyNumberFormat="1" applyFont="1" applyFill="1" applyBorder="1" applyAlignment="1">
      <alignment/>
    </xf>
    <xf numFmtId="191" fontId="1" fillId="0" borderId="1" xfId="20" applyNumberFormat="1" applyFont="1" applyFill="1" applyBorder="1" applyAlignment="1">
      <alignment/>
    </xf>
    <xf numFmtId="43" fontId="3" fillId="0" borderId="1" xfId="2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49" fontId="1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9" fillId="0" borderId="9" xfId="0" applyNumberFormat="1" applyFont="1" applyBorder="1" applyAlignment="1">
      <alignment/>
    </xf>
    <xf numFmtId="8" fontId="9" fillId="0" borderId="0" xfId="0" applyNumberFormat="1" applyFont="1" applyAlignment="1">
      <alignment horizontal="right"/>
    </xf>
    <xf numFmtId="0" fontId="9" fillId="0" borderId="10" xfId="0" applyNumberFormat="1" applyFont="1" applyBorder="1" applyAlignment="1">
      <alignment/>
    </xf>
    <xf numFmtId="0" fontId="9" fillId="0" borderId="1" xfId="0" applyNumberFormat="1" applyFont="1" applyBorder="1" applyAlignment="1">
      <alignment/>
    </xf>
    <xf numFmtId="0" fontId="9" fillId="0" borderId="2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/>
    </xf>
    <xf numFmtId="0" fontId="9" fillId="0" borderId="13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/>
    </xf>
    <xf numFmtId="0" fontId="9" fillId="0" borderId="14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/>
    </xf>
    <xf numFmtId="0" fontId="9" fillId="0" borderId="13" xfId="0" applyNumberFormat="1" applyFont="1" applyBorder="1" applyAlignment="1">
      <alignment/>
    </xf>
    <xf numFmtId="0" fontId="9" fillId="0" borderId="3" xfId="0" applyNumberFormat="1" applyFont="1" applyBorder="1" applyAlignment="1">
      <alignment/>
    </xf>
    <xf numFmtId="0" fontId="9" fillId="0" borderId="0" xfId="0" applyNumberFormat="1" applyFont="1" applyAlignment="1">
      <alignment horizontal="justify" wrapText="1"/>
    </xf>
    <xf numFmtId="0" fontId="9" fillId="0" borderId="4" xfId="0" applyNumberFormat="1" applyFont="1" applyBorder="1" applyAlignment="1">
      <alignment/>
    </xf>
    <xf numFmtId="0" fontId="9" fillId="0" borderId="6" xfId="0" applyNumberFormat="1" applyFont="1" applyBorder="1" applyAlignment="1">
      <alignment/>
    </xf>
    <xf numFmtId="0" fontId="9" fillId="0" borderId="8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9" fillId="0" borderId="4" xfId="0" applyNumberFormat="1" applyFont="1" applyBorder="1" applyAlignment="1">
      <alignment horizontal="justify" wrapText="1"/>
    </xf>
    <xf numFmtId="0" fontId="9" fillId="0" borderId="11" xfId="0" applyNumberFormat="1" applyFont="1" applyBorder="1" applyAlignment="1">
      <alignment/>
    </xf>
    <xf numFmtId="37" fontId="9" fillId="0" borderId="3" xfId="0" applyNumberFormat="1" applyFont="1" applyBorder="1" applyAlignment="1">
      <alignment horizontal="right"/>
    </xf>
    <xf numFmtId="37" fontId="9" fillId="0" borderId="13" xfId="0" applyNumberFormat="1" applyFont="1" applyBorder="1" applyAlignment="1">
      <alignment horizontal="right"/>
    </xf>
    <xf numFmtId="37" fontId="9" fillId="0" borderId="11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37" fontId="9" fillId="0" borderId="8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191" fontId="9" fillId="0" borderId="13" xfId="20" applyNumberFormat="1" applyFont="1" applyBorder="1" applyAlignment="1">
      <alignment/>
    </xf>
    <xf numFmtId="191" fontId="9" fillId="0" borderId="6" xfId="20" applyNumberFormat="1" applyFont="1" applyBorder="1" applyAlignment="1">
      <alignment/>
    </xf>
    <xf numFmtId="191" fontId="9" fillId="0" borderId="13" xfId="20" applyNumberFormat="1" applyFont="1" applyBorder="1" applyAlignment="1">
      <alignment horizontal="right"/>
    </xf>
    <xf numFmtId="191" fontId="9" fillId="0" borderId="6" xfId="20" applyNumberFormat="1" applyFont="1" applyBorder="1" applyAlignment="1">
      <alignment horizontal="right"/>
    </xf>
    <xf numFmtId="191" fontId="9" fillId="0" borderId="8" xfId="20" applyNumberFormat="1" applyFont="1" applyBorder="1" applyAlignment="1">
      <alignment/>
    </xf>
    <xf numFmtId="191" fontId="9" fillId="0" borderId="3" xfId="20" applyNumberFormat="1" applyFont="1" applyBorder="1" applyAlignment="1">
      <alignment/>
    </xf>
    <xf numFmtId="191" fontId="9" fillId="0" borderId="8" xfId="0" applyNumberFormat="1" applyFont="1" applyBorder="1" applyAlignment="1">
      <alignment/>
    </xf>
    <xf numFmtId="1" fontId="9" fillId="0" borderId="3" xfId="0" applyNumberFormat="1" applyFont="1" applyBorder="1" applyAlignment="1">
      <alignment/>
    </xf>
    <xf numFmtId="1" fontId="9" fillId="0" borderId="12" xfId="0" applyNumberFormat="1" applyFont="1" applyBorder="1" applyAlignment="1">
      <alignment/>
    </xf>
    <xf numFmtId="191" fontId="9" fillId="0" borderId="6" xfId="0" applyNumberFormat="1" applyFont="1" applyBorder="1" applyAlignment="1">
      <alignment/>
    </xf>
    <xf numFmtId="43" fontId="1" fillId="0" borderId="6" xfId="20" applyNumberFormat="1" applyFont="1" applyBorder="1" applyAlignment="1">
      <alignment/>
    </xf>
    <xf numFmtId="43" fontId="1" fillId="0" borderId="6" xfId="20" applyFont="1" applyBorder="1" applyAlignment="1">
      <alignment/>
    </xf>
    <xf numFmtId="43" fontId="1" fillId="0" borderId="1" xfId="20" applyFont="1" applyBorder="1" applyAlignment="1">
      <alignment vertical="center"/>
    </xf>
    <xf numFmtId="43" fontId="1" fillId="0" borderId="6" xfId="20" applyNumberFormat="1" applyFont="1" applyBorder="1" applyAlignment="1">
      <alignment vertical="center"/>
    </xf>
    <xf numFmtId="37" fontId="1" fillId="0" borderId="5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43" fontId="1" fillId="0" borderId="11" xfId="20" applyNumberFormat="1" applyFont="1" applyBorder="1" applyAlignment="1">
      <alignment horizontal="center" vertical="center"/>
    </xf>
    <xf numFmtId="43" fontId="1" fillId="0" borderId="14" xfId="2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3" fontId="2" fillId="0" borderId="11" xfId="0" applyNumberFormat="1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2" xfId="0" applyNumberFormat="1" applyFont="1" applyBorder="1" applyAlignment="1">
      <alignment horizontal="center" vertical="center" wrapText="1"/>
    </xf>
    <xf numFmtId="183" fontId="2" fillId="0" borderId="5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6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104775</xdr:rowOff>
    </xdr:from>
    <xdr:to>
      <xdr:col>4</xdr:col>
      <xdr:colOff>666750</xdr:colOff>
      <xdr:row>4</xdr:row>
      <xdr:rowOff>123825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04775"/>
          <a:ext cx="657225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2638425</xdr:colOff>
      <xdr:row>1</xdr:row>
      <xdr:rowOff>19050</xdr:rowOff>
    </xdr:from>
    <xdr:to>
      <xdr:col>1</xdr:col>
      <xdr:colOff>142875</xdr:colOff>
      <xdr:row>5</xdr:row>
      <xdr:rowOff>9525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71450"/>
          <a:ext cx="657225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2657475</xdr:colOff>
      <xdr:row>1</xdr:row>
      <xdr:rowOff>19050</xdr:rowOff>
    </xdr:from>
    <xdr:to>
      <xdr:col>1</xdr:col>
      <xdr:colOff>161925</xdr:colOff>
      <xdr:row>4</xdr:row>
      <xdr:rowOff>95250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80975"/>
          <a:ext cx="65722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1</xdr:row>
      <xdr:rowOff>0</xdr:rowOff>
    </xdr:from>
    <xdr:to>
      <xdr:col>2</xdr:col>
      <xdr:colOff>428625</xdr:colOff>
      <xdr:row>4</xdr:row>
      <xdr:rowOff>133350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2875"/>
          <a:ext cx="65722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85725</xdr:rowOff>
    </xdr:from>
    <xdr:to>
      <xdr:col>2</xdr:col>
      <xdr:colOff>66675</xdr:colOff>
      <xdr:row>4</xdr:row>
      <xdr:rowOff>104775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85725"/>
          <a:ext cx="942975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ta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us%20documentos\Hwilkon\RECESS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L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-BALANCO ORCAMENTAR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2 (2)"/>
      <sheetName val="Plan1"/>
      <sheetName val="Plan2"/>
      <sheetName val="Plan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 III - RCL"/>
      <sheetName val="Anexo IV - PREVID REGIME GERAL"/>
      <sheetName val="Anexo V - PREVID SERV PUB"/>
      <sheetName val="Anexo VI - RES NOM"/>
      <sheetName val="Anexo VII - RES PRIM"/>
      <sheetName val="Anexo VIII - RES PRIM UNIAO"/>
      <sheetName val="Anexo IX - RP PODER E ORGAO"/>
      <sheetName val="Anexo X - ENSINO"/>
      <sheetName val="Anexo XI-REC OP CRED E DESP CAP"/>
      <sheetName val="Anexo XII-PROJ AT REG GERAL RES"/>
      <sheetName val="Anexo XII-PROJ AT REG GERAL HIP"/>
      <sheetName val="Anexo XIII-PROJ AT REG SERV"/>
      <sheetName val="Anexo XIV-ALIEN ATIVOS"/>
      <sheetName val="Anexo XV - SAUDE UNIAO"/>
      <sheetName val="Anexo XVI - SAUDE ESTADOS"/>
      <sheetName val="Anexo XVI - SAUDE MUNICIPIOS"/>
      <sheetName val="Anexo XVII - Simplific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52">
    <pageSetUpPr fitToPage="1"/>
  </sheetPr>
  <dimension ref="A5:IT50"/>
  <sheetViews>
    <sheetView showGridLines="0" tabSelected="1" view="pageBreakPreview" zoomScale="60" zoomScaleNormal="75" workbookViewId="0" topLeftCell="A13">
      <selection activeCell="F41" sqref="F41"/>
    </sheetView>
  </sheetViews>
  <sheetFormatPr defaultColWidth="13.140625" defaultRowHeight="11.25" customHeight="1"/>
  <cols>
    <col min="1" max="9" width="14.28125" style="66" customWidth="1"/>
    <col min="10" max="16384" width="9.140625" style="63" customWidth="1"/>
  </cols>
  <sheetData>
    <row r="5" spans="1:9" ht="11.25" customHeight="1">
      <c r="A5" s="143"/>
      <c r="B5" s="143"/>
      <c r="C5" s="143"/>
      <c r="D5" s="143"/>
      <c r="E5" s="143"/>
      <c r="F5" s="143"/>
      <c r="G5" s="143"/>
      <c r="H5" s="143"/>
      <c r="I5" s="143"/>
    </row>
    <row r="6" spans="1:9" ht="11.25" customHeight="1">
      <c r="A6" s="144" t="s">
        <v>47</v>
      </c>
      <c r="B6" s="144"/>
      <c r="C6" s="144"/>
      <c r="D6" s="144"/>
      <c r="E6" s="144"/>
      <c r="F6" s="144"/>
      <c r="G6" s="144"/>
      <c r="H6" s="144"/>
      <c r="I6" s="144"/>
    </row>
    <row r="7" spans="1:9" ht="11.25" customHeight="1">
      <c r="A7" s="143" t="s">
        <v>0</v>
      </c>
      <c r="B7" s="143"/>
      <c r="C7" s="143"/>
      <c r="D7" s="143"/>
      <c r="E7" s="143"/>
      <c r="F7" s="143"/>
      <c r="G7" s="143"/>
      <c r="H7" s="143"/>
      <c r="I7" s="143"/>
    </row>
    <row r="8" spans="1:9" s="64" customFormat="1" ht="11.25" customHeight="1">
      <c r="A8" s="144" t="s">
        <v>25</v>
      </c>
      <c r="B8" s="144"/>
      <c r="C8" s="144"/>
      <c r="D8" s="144"/>
      <c r="E8" s="144"/>
      <c r="F8" s="144"/>
      <c r="G8" s="144"/>
      <c r="H8" s="144"/>
      <c r="I8" s="144"/>
    </row>
    <row r="9" spans="1:9" s="64" customFormat="1" ht="11.25" customHeight="1">
      <c r="A9" s="143" t="s">
        <v>7</v>
      </c>
      <c r="B9" s="143"/>
      <c r="C9" s="143"/>
      <c r="D9" s="143"/>
      <c r="E9" s="143"/>
      <c r="F9" s="143"/>
      <c r="G9" s="143"/>
      <c r="H9" s="143"/>
      <c r="I9" s="143"/>
    </row>
    <row r="10" spans="1:9" s="64" customFormat="1" ht="11.25" customHeight="1">
      <c r="A10" s="143" t="s">
        <v>66</v>
      </c>
      <c r="B10" s="143"/>
      <c r="C10" s="143"/>
      <c r="D10" s="143"/>
      <c r="E10" s="143"/>
      <c r="F10" s="143"/>
      <c r="G10" s="143"/>
      <c r="H10" s="143"/>
      <c r="I10" s="143"/>
    </row>
    <row r="12" spans="1:9" ht="11.25" customHeight="1">
      <c r="A12" s="66" t="s">
        <v>60</v>
      </c>
      <c r="I12" s="67" t="s">
        <v>1</v>
      </c>
    </row>
    <row r="13" spans="1:9" ht="11.25" customHeight="1">
      <c r="A13" s="145" t="s">
        <v>28</v>
      </c>
      <c r="B13" s="145"/>
      <c r="C13" s="145"/>
      <c r="D13" s="145"/>
      <c r="E13" s="145"/>
      <c r="F13" s="145"/>
      <c r="G13" s="145"/>
      <c r="H13" s="147" t="s">
        <v>42</v>
      </c>
      <c r="I13" s="148"/>
    </row>
    <row r="14" spans="1:9" ht="11.25" customHeight="1">
      <c r="A14" s="146"/>
      <c r="B14" s="146"/>
      <c r="C14" s="146"/>
      <c r="D14" s="146"/>
      <c r="E14" s="146"/>
      <c r="F14" s="146"/>
      <c r="G14" s="146"/>
      <c r="H14" s="149" t="s">
        <v>57</v>
      </c>
      <c r="I14" s="150"/>
    </row>
    <row r="15" spans="1:9" ht="11.25" customHeight="1">
      <c r="A15" s="68" t="s">
        <v>67</v>
      </c>
      <c r="B15" s="68"/>
      <c r="C15" s="68"/>
      <c r="D15" s="68"/>
      <c r="E15" s="68"/>
      <c r="F15" s="68"/>
      <c r="G15" s="68"/>
      <c r="H15" s="69"/>
      <c r="I15" s="70">
        <f>SUM(I16:I18)</f>
        <v>61796</v>
      </c>
    </row>
    <row r="16" spans="1:9" ht="11.25" customHeight="1">
      <c r="A16" s="68" t="s">
        <v>61</v>
      </c>
      <c r="B16" s="68"/>
      <c r="C16" s="68"/>
      <c r="D16" s="68"/>
      <c r="E16" s="68"/>
      <c r="F16" s="68"/>
      <c r="G16" s="68"/>
      <c r="H16" s="69"/>
      <c r="I16" s="71">
        <v>50098</v>
      </c>
    </row>
    <row r="17" spans="1:9" ht="11.25" customHeight="1">
      <c r="A17" s="68" t="s">
        <v>62</v>
      </c>
      <c r="B17" s="68"/>
      <c r="C17" s="68"/>
      <c r="D17" s="68"/>
      <c r="E17" s="68"/>
      <c r="F17" s="68"/>
      <c r="G17" s="68"/>
      <c r="H17" s="69"/>
      <c r="I17" s="71">
        <v>11174</v>
      </c>
    </row>
    <row r="18" spans="1:9" ht="11.25" customHeight="1">
      <c r="A18" s="72" t="s">
        <v>58</v>
      </c>
      <c r="B18" s="68"/>
      <c r="C18" s="68"/>
      <c r="D18" s="68"/>
      <c r="E18" s="68"/>
      <c r="F18" s="68"/>
      <c r="G18" s="68"/>
      <c r="H18" s="69"/>
      <c r="I18" s="71">
        <v>524</v>
      </c>
    </row>
    <row r="19" spans="1:254" ht="11.25" customHeight="1">
      <c r="A19" s="68" t="s">
        <v>59</v>
      </c>
      <c r="B19" s="68"/>
      <c r="C19" s="68"/>
      <c r="D19" s="68"/>
      <c r="E19" s="68"/>
      <c r="F19" s="68"/>
      <c r="G19" s="68"/>
      <c r="H19" s="69"/>
      <c r="I19" s="73">
        <f>SUM(I20:I23)</f>
        <v>730</v>
      </c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65"/>
    </row>
    <row r="20" spans="1:9" ht="11.25" customHeight="1">
      <c r="A20" s="72" t="s">
        <v>68</v>
      </c>
      <c r="B20" s="68"/>
      <c r="C20" s="68"/>
      <c r="D20" s="68"/>
      <c r="E20" s="68"/>
      <c r="F20" s="68"/>
      <c r="G20" s="68"/>
      <c r="H20" s="69"/>
      <c r="I20" s="71">
        <v>150</v>
      </c>
    </row>
    <row r="21" spans="1:9" ht="11.25" customHeight="1">
      <c r="A21" s="72" t="s">
        <v>69</v>
      </c>
      <c r="B21" s="68"/>
      <c r="C21" s="68"/>
      <c r="D21" s="68"/>
      <c r="E21" s="68"/>
      <c r="F21" s="68"/>
      <c r="G21" s="68"/>
      <c r="H21" s="69"/>
      <c r="I21" s="71"/>
    </row>
    <row r="22" spans="1:9" ht="11.25" customHeight="1">
      <c r="A22" s="72" t="s">
        <v>70</v>
      </c>
      <c r="B22" s="68"/>
      <c r="C22" s="68"/>
      <c r="D22" s="68"/>
      <c r="E22" s="68"/>
      <c r="F22" s="68"/>
      <c r="G22" s="68"/>
      <c r="H22" s="69"/>
      <c r="I22" s="71">
        <v>580</v>
      </c>
    </row>
    <row r="23" spans="1:9" ht="11.25" customHeight="1">
      <c r="A23" s="74" t="s">
        <v>71</v>
      </c>
      <c r="B23" s="75"/>
      <c r="C23" s="75"/>
      <c r="D23" s="75"/>
      <c r="E23" s="75"/>
      <c r="F23" s="75"/>
      <c r="G23" s="75"/>
      <c r="H23" s="76"/>
      <c r="I23" s="77"/>
    </row>
    <row r="24" spans="1:9" ht="11.25" customHeight="1">
      <c r="A24" s="68" t="s">
        <v>131</v>
      </c>
      <c r="B24" s="68"/>
      <c r="C24" s="68"/>
      <c r="D24" s="68"/>
      <c r="E24" s="68"/>
      <c r="F24" s="68"/>
      <c r="G24" s="68"/>
      <c r="H24" s="69"/>
      <c r="I24" s="71"/>
    </row>
    <row r="25" spans="1:9" ht="11.25" customHeight="1">
      <c r="A25" s="68" t="s">
        <v>63</v>
      </c>
      <c r="B25" s="68"/>
      <c r="C25" s="68"/>
      <c r="D25" s="68"/>
      <c r="E25" s="68"/>
      <c r="F25" s="68"/>
      <c r="G25" s="68"/>
      <c r="H25" s="69"/>
      <c r="I25" s="71"/>
    </row>
    <row r="26" spans="1:9" ht="11.25" customHeight="1">
      <c r="A26" s="78" t="s">
        <v>72</v>
      </c>
      <c r="B26" s="78"/>
      <c r="C26" s="78"/>
      <c r="D26" s="78"/>
      <c r="E26" s="78"/>
      <c r="F26" s="78"/>
      <c r="G26" s="78"/>
      <c r="H26" s="79"/>
      <c r="I26" s="80">
        <f>I15-I19+I25</f>
        <v>61066</v>
      </c>
    </row>
    <row r="27" spans="1:9" ht="11.25" customHeight="1">
      <c r="A27" s="78" t="s">
        <v>64</v>
      </c>
      <c r="B27" s="78"/>
      <c r="C27" s="78"/>
      <c r="D27" s="78"/>
      <c r="E27" s="78"/>
      <c r="F27" s="78"/>
      <c r="G27" s="78"/>
      <c r="H27" s="79"/>
      <c r="I27" s="81">
        <v>1466890</v>
      </c>
    </row>
    <row r="28" spans="1:9" ht="11.25" customHeight="1">
      <c r="A28" s="78" t="s">
        <v>65</v>
      </c>
      <c r="B28" s="78"/>
      <c r="C28" s="78"/>
      <c r="D28" s="78"/>
      <c r="E28" s="78"/>
      <c r="F28" s="78"/>
      <c r="G28" s="78"/>
      <c r="H28" s="79"/>
      <c r="I28" s="82">
        <f>I26/I27*100</f>
        <v>4.162957004274349</v>
      </c>
    </row>
    <row r="29" spans="1:9" ht="11.25" customHeight="1">
      <c r="A29" s="83" t="s">
        <v>73</v>
      </c>
      <c r="B29" s="78"/>
      <c r="C29" s="78"/>
      <c r="D29" s="78"/>
      <c r="E29" s="78"/>
      <c r="F29" s="78"/>
      <c r="G29" s="78"/>
      <c r="H29" s="79"/>
      <c r="I29" s="81">
        <f>I27*6%</f>
        <v>88013.4</v>
      </c>
    </row>
    <row r="30" spans="1:9" ht="11.25" customHeight="1">
      <c r="A30" s="78" t="s">
        <v>74</v>
      </c>
      <c r="B30" s="78"/>
      <c r="C30" s="78"/>
      <c r="D30" s="78"/>
      <c r="E30" s="78"/>
      <c r="F30" s="78"/>
      <c r="G30" s="78"/>
      <c r="H30" s="79"/>
      <c r="I30" s="81">
        <f>I27*5.7%</f>
        <v>83612.73</v>
      </c>
    </row>
    <row r="31" ht="11.25" customHeight="1">
      <c r="A31" s="3" t="s">
        <v>49</v>
      </c>
    </row>
    <row r="49" ht="11.25" customHeight="1">
      <c r="A49" s="84" t="s">
        <v>76</v>
      </c>
    </row>
    <row r="50" ht="11.25" customHeight="1">
      <c r="A50" s="84" t="s">
        <v>75</v>
      </c>
    </row>
  </sheetData>
  <mergeCells count="9">
    <mergeCell ref="A13:G14"/>
    <mergeCell ref="H13:I13"/>
    <mergeCell ref="H14:I14"/>
    <mergeCell ref="A9:I9"/>
    <mergeCell ref="A10:I10"/>
    <mergeCell ref="A5:I5"/>
    <mergeCell ref="A6:I6"/>
    <mergeCell ref="A7:I7"/>
    <mergeCell ref="A8:I8"/>
  </mergeCells>
  <printOptions/>
  <pageMargins left="0.3937007874015748" right="0.3937007874015748" top="0.984251968503937" bottom="0.984251968503937" header="0" footer="0.1968503937007874"/>
  <pageSetup fitToHeight="1" fitToWidth="1" horizontalDpi="1200" verticalDpi="12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showGridLines="0" view="pageBreakPreview" zoomScale="60" workbookViewId="0" topLeftCell="A1">
      <selection activeCell="B34" sqref="B34"/>
    </sheetView>
  </sheetViews>
  <sheetFormatPr defaultColWidth="9.140625" defaultRowHeight="12.75" customHeight="1"/>
  <cols>
    <col min="1" max="1" width="47.28125" style="5" customWidth="1"/>
    <col min="2" max="2" width="22.28125" style="21" customWidth="1"/>
    <col min="3" max="3" width="21.8515625" style="16" customWidth="1"/>
    <col min="4" max="4" width="1.28515625" style="5" customWidth="1"/>
    <col min="5" max="5" width="6.00390625" style="5" customWidth="1"/>
    <col min="6" max="6" width="6.421875" style="5" customWidth="1"/>
    <col min="7" max="7" width="7.8515625" style="5" customWidth="1"/>
    <col min="8" max="16384" width="0.9921875" style="5" customWidth="1"/>
  </cols>
  <sheetData>
    <row r="1" spans="1:7" s="13" customFormat="1" ht="12" customHeight="1">
      <c r="A1" s="41"/>
      <c r="G1" s="18"/>
    </row>
    <row r="2" spans="1:7" s="13" customFormat="1" ht="12" customHeight="1">
      <c r="A2" s="41"/>
      <c r="G2" s="18"/>
    </row>
    <row r="3" spans="1:7" s="13" customFormat="1" ht="12" customHeight="1">
      <c r="A3" s="41"/>
      <c r="G3" s="18"/>
    </row>
    <row r="4" spans="1:7" s="13" customFormat="1" ht="12" customHeight="1">
      <c r="A4" s="41"/>
      <c r="G4" s="18"/>
    </row>
    <row r="5" spans="1:5" ht="11.25">
      <c r="A5" s="3"/>
      <c r="B5" s="3"/>
      <c r="C5" s="2"/>
      <c r="D5" s="3"/>
      <c r="E5" s="4"/>
    </row>
    <row r="6" spans="1:3" ht="11.25" customHeight="1">
      <c r="A6" s="155" t="s">
        <v>47</v>
      </c>
      <c r="B6" s="155"/>
      <c r="C6" s="155"/>
    </row>
    <row r="7" spans="1:3" ht="11.25">
      <c r="A7" s="155" t="s">
        <v>48</v>
      </c>
      <c r="B7" s="155"/>
      <c r="C7" s="155"/>
    </row>
    <row r="8" spans="1:5" s="2" customFormat="1" ht="11.25">
      <c r="A8" s="158" t="s">
        <v>0</v>
      </c>
      <c r="B8" s="158"/>
      <c r="C8" s="158"/>
      <c r="D8" s="158"/>
      <c r="E8" s="1"/>
    </row>
    <row r="9" spans="1:5" s="7" customFormat="1" ht="11.25">
      <c r="A9" s="159" t="s">
        <v>30</v>
      </c>
      <c r="B9" s="159"/>
      <c r="C9" s="159"/>
      <c r="D9" s="159"/>
      <c r="E9" s="6"/>
    </row>
    <row r="10" spans="1:5" s="7" customFormat="1" ht="11.25">
      <c r="A10" s="158" t="s">
        <v>7</v>
      </c>
      <c r="B10" s="158"/>
      <c r="C10" s="158"/>
      <c r="D10" s="158"/>
      <c r="E10" s="6"/>
    </row>
    <row r="11" spans="1:5" s="7" customFormat="1" ht="11.25">
      <c r="A11" s="158" t="s">
        <v>56</v>
      </c>
      <c r="B11" s="158"/>
      <c r="C11" s="158"/>
      <c r="D11" s="158"/>
      <c r="E11" s="6"/>
    </row>
    <row r="12" spans="1:5" s="16" customFormat="1" ht="13.5" customHeight="1">
      <c r="A12" s="23"/>
      <c r="B12" s="23"/>
      <c r="C12" s="23"/>
      <c r="D12" s="11"/>
      <c r="E12" s="17"/>
    </row>
    <row r="13" spans="1:4" ht="12.75" customHeight="1">
      <c r="A13" s="5" t="s">
        <v>16</v>
      </c>
      <c r="C13" s="15" t="s">
        <v>1</v>
      </c>
      <c r="D13" s="25"/>
    </row>
    <row r="14" spans="1:7" s="20" customFormat="1" ht="12.75" customHeight="1">
      <c r="A14" s="156" t="s">
        <v>3</v>
      </c>
      <c r="B14" s="160" t="s">
        <v>9</v>
      </c>
      <c r="C14" s="161"/>
      <c r="D14" s="26"/>
      <c r="E14" s="27"/>
      <c r="F14" s="27"/>
      <c r="G14" s="27"/>
    </row>
    <row r="15" spans="1:9" ht="16.5" customHeight="1">
      <c r="A15" s="157"/>
      <c r="B15" s="32">
        <v>2005</v>
      </c>
      <c r="C15" s="32">
        <v>1999</v>
      </c>
      <c r="D15" s="28"/>
      <c r="F15" s="4"/>
      <c r="G15" s="4"/>
      <c r="H15" s="4"/>
      <c r="I15" s="4"/>
    </row>
    <row r="16" spans="1:9" ht="12.75">
      <c r="A16" s="19" t="s">
        <v>31</v>
      </c>
      <c r="B16" s="55"/>
      <c r="C16" s="53"/>
      <c r="D16" s="28"/>
      <c r="F16" s="4"/>
      <c r="G16" s="4"/>
      <c r="H16" s="4"/>
      <c r="I16" s="4"/>
    </row>
    <row r="17" spans="1:9" ht="12.75">
      <c r="A17" s="31" t="s">
        <v>10</v>
      </c>
      <c r="B17" s="55"/>
      <c r="C17" s="53"/>
      <c r="D17" s="28"/>
      <c r="F17" s="22"/>
      <c r="G17" s="22"/>
      <c r="H17" s="4"/>
      <c r="I17" s="4"/>
    </row>
    <row r="18" spans="1:9" ht="12.75">
      <c r="A18" s="31" t="s">
        <v>11</v>
      </c>
      <c r="B18" s="55">
        <f>1180268.87/1000</f>
        <v>1180.26887</v>
      </c>
      <c r="C18" s="53">
        <f>112541.3/1000</f>
        <v>112.5413</v>
      </c>
      <c r="D18" s="28"/>
      <c r="F18" s="22"/>
      <c r="G18" s="22"/>
      <c r="H18" s="4"/>
      <c r="I18" s="4"/>
    </row>
    <row r="19" spans="1:9" ht="12.75">
      <c r="A19" s="31" t="s">
        <v>12</v>
      </c>
      <c r="B19" s="55"/>
      <c r="C19" s="53"/>
      <c r="D19" s="28"/>
      <c r="F19" s="22"/>
      <c r="G19" s="22"/>
      <c r="H19" s="4"/>
      <c r="I19" s="4"/>
    </row>
    <row r="20" spans="1:9" ht="12.75">
      <c r="A20" s="31" t="s">
        <v>13</v>
      </c>
      <c r="B20" s="55"/>
      <c r="C20" s="53"/>
      <c r="D20" s="28"/>
      <c r="F20" s="22"/>
      <c r="G20" s="22"/>
      <c r="H20" s="4"/>
      <c r="I20" s="4"/>
    </row>
    <row r="21" spans="1:9" ht="12.75">
      <c r="A21" s="31" t="s">
        <v>14</v>
      </c>
      <c r="B21" s="55">
        <f>3829529.25/1000</f>
        <v>3829.52925</v>
      </c>
      <c r="C21" s="53">
        <f>1599212.86/1000</f>
        <v>1599.21286</v>
      </c>
      <c r="D21" s="28"/>
      <c r="F21" s="22"/>
      <c r="G21" s="22"/>
      <c r="H21" s="4"/>
      <c r="I21" s="4"/>
    </row>
    <row r="22" spans="1:9" ht="22.5" customHeight="1">
      <c r="A22" s="29" t="s">
        <v>32</v>
      </c>
      <c r="B22" s="136">
        <f>SUM(B16:B21)</f>
        <v>5009.79812</v>
      </c>
      <c r="C22" s="137">
        <f>SUM(C16:C21)</f>
        <v>1711.7541600000002</v>
      </c>
      <c r="D22" s="28"/>
      <c r="F22" s="22"/>
      <c r="G22" s="22"/>
      <c r="H22" s="4"/>
      <c r="I22" s="4"/>
    </row>
    <row r="23" spans="1:9" ht="22.5" customHeight="1">
      <c r="A23" s="14" t="s">
        <v>2</v>
      </c>
      <c r="B23" s="61">
        <f>'Anexo I - Pessoal'!I27</f>
        <v>1466890</v>
      </c>
      <c r="C23" s="138">
        <f>536937414.15/1000</f>
        <v>536937.41415</v>
      </c>
      <c r="D23" s="22"/>
      <c r="F23" s="22"/>
      <c r="G23" s="22"/>
      <c r="H23" s="4"/>
      <c r="I23" s="4"/>
    </row>
    <row r="24" spans="1:9" ht="11.25" customHeight="1">
      <c r="A24" s="151" t="s">
        <v>33</v>
      </c>
      <c r="B24" s="153">
        <f>B22/B23*100</f>
        <v>0.3415251395810184</v>
      </c>
      <c r="C24" s="54" t="s">
        <v>4</v>
      </c>
      <c r="D24" s="22"/>
      <c r="F24" s="22"/>
      <c r="G24" s="22"/>
      <c r="H24" s="4"/>
      <c r="I24" s="4"/>
    </row>
    <row r="25" spans="1:9" ht="15" customHeight="1">
      <c r="A25" s="152"/>
      <c r="B25" s="154"/>
      <c r="C25" s="139">
        <f>C22/C23*100</f>
        <v>0.31879956860704084</v>
      </c>
      <c r="D25" s="22"/>
      <c r="F25" s="22"/>
      <c r="G25" s="22"/>
      <c r="H25" s="4"/>
      <c r="I25" s="4"/>
    </row>
    <row r="26" spans="1:5" s="45" customFormat="1" ht="14.25" customHeight="1">
      <c r="A26" s="48" t="s">
        <v>49</v>
      </c>
      <c r="B26" s="58"/>
      <c r="C26" s="57"/>
      <c r="D26" s="59"/>
      <c r="E26" s="44"/>
    </row>
    <row r="27" spans="1:8" ht="15.75" customHeight="1">
      <c r="A27" s="3" t="s">
        <v>15</v>
      </c>
      <c r="B27" s="9"/>
      <c r="C27" s="12"/>
      <c r="D27" s="12"/>
      <c r="E27" s="12"/>
      <c r="F27" s="8"/>
      <c r="G27" s="8"/>
      <c r="H27" s="9"/>
    </row>
    <row r="40" spans="1:3" ht="12.75" customHeight="1">
      <c r="A40" s="47" t="s">
        <v>52</v>
      </c>
      <c r="B40" s="46" t="s">
        <v>53</v>
      </c>
      <c r="C40" s="46"/>
    </row>
    <row r="41" spans="1:3" ht="12.75" customHeight="1">
      <c r="A41" s="47" t="s">
        <v>54</v>
      </c>
      <c r="B41" s="46" t="s">
        <v>55</v>
      </c>
      <c r="C41" s="46"/>
    </row>
    <row r="42" spans="1:3" ht="12.75" customHeight="1">
      <c r="A42" s="42" t="s">
        <v>51</v>
      </c>
      <c r="B42" s="43"/>
      <c r="C42" s="46"/>
    </row>
  </sheetData>
  <mergeCells count="10">
    <mergeCell ref="A24:A25"/>
    <mergeCell ref="B24:B25"/>
    <mergeCell ref="A6:C6"/>
    <mergeCell ref="A14:A15"/>
    <mergeCell ref="A8:D8"/>
    <mergeCell ref="A9:D9"/>
    <mergeCell ref="A10:D10"/>
    <mergeCell ref="B14:C14"/>
    <mergeCell ref="A11:D11"/>
    <mergeCell ref="A7:C7"/>
  </mergeCells>
  <printOptions/>
  <pageMargins left="0.5905511811023623" right="0.5905511811023623" top="0.5905511811023623" bottom="0.3937007874015748" header="0" footer="0.1968503937007874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C59"/>
  <sheetViews>
    <sheetView showGridLines="0" view="pageBreakPreview" zoomScale="60" workbookViewId="0" topLeftCell="A23">
      <selection activeCell="B48" sqref="B48"/>
    </sheetView>
  </sheetViews>
  <sheetFormatPr defaultColWidth="9.140625" defaultRowHeight="12.75" customHeight="1"/>
  <cols>
    <col min="1" max="1" width="47.28125" style="5" customWidth="1"/>
    <col min="2" max="2" width="21.8515625" style="21" customWidth="1"/>
    <col min="3" max="3" width="21.8515625" style="16" customWidth="1"/>
    <col min="4" max="62" width="15.7109375" style="5" customWidth="1"/>
    <col min="63" max="16384" width="0.9921875" style="5" customWidth="1"/>
  </cols>
  <sheetData>
    <row r="5" spans="1:3" ht="11.25">
      <c r="A5" s="3"/>
      <c r="B5" s="3"/>
      <c r="C5" s="2"/>
    </row>
    <row r="6" spans="1:3" ht="11.25" customHeight="1">
      <c r="A6" s="155" t="s">
        <v>47</v>
      </c>
      <c r="B6" s="155"/>
      <c r="C6" s="155"/>
    </row>
    <row r="7" spans="1:3" ht="11.25">
      <c r="A7" s="155" t="s">
        <v>48</v>
      </c>
      <c r="B7" s="155"/>
      <c r="C7" s="155"/>
    </row>
    <row r="8" spans="1:3" s="2" customFormat="1" ht="11.25">
      <c r="A8" s="158" t="s">
        <v>0</v>
      </c>
      <c r="B8" s="158"/>
      <c r="C8" s="158"/>
    </row>
    <row r="9" spans="1:3" s="7" customFormat="1" ht="11.25">
      <c r="A9" s="159" t="s">
        <v>20</v>
      </c>
      <c r="B9" s="159"/>
      <c r="C9" s="159"/>
    </row>
    <row r="10" spans="1:3" s="7" customFormat="1" ht="11.25">
      <c r="A10" s="158" t="s">
        <v>7</v>
      </c>
      <c r="B10" s="158"/>
      <c r="C10" s="158"/>
    </row>
    <row r="11" spans="1:3" s="7" customFormat="1" ht="11.25">
      <c r="A11" s="158" t="s">
        <v>56</v>
      </c>
      <c r="B11" s="158"/>
      <c r="C11" s="158"/>
    </row>
    <row r="12" spans="1:3" s="16" customFormat="1" ht="13.5" customHeight="1">
      <c r="A12" s="23"/>
      <c r="B12" s="23"/>
      <c r="C12" s="23"/>
    </row>
    <row r="13" spans="1:3" ht="12.75" customHeight="1">
      <c r="A13" s="5" t="s">
        <v>19</v>
      </c>
      <c r="C13" s="15" t="s">
        <v>1</v>
      </c>
    </row>
    <row r="14" spans="1:3" ht="18" customHeight="1">
      <c r="A14" s="33" t="s">
        <v>28</v>
      </c>
      <c r="B14" s="34" t="s">
        <v>6</v>
      </c>
      <c r="C14" s="34" t="s">
        <v>17</v>
      </c>
    </row>
    <row r="15" spans="1:3" ht="11.25">
      <c r="A15" s="31" t="s">
        <v>29</v>
      </c>
      <c r="B15" s="24">
        <f>'Anexo I - Pessoal'!I26</f>
        <v>61066</v>
      </c>
      <c r="C15" s="51">
        <f>'Anexo I - Pessoal'!I28</f>
        <v>4.162957004274349</v>
      </c>
    </row>
    <row r="16" spans="1:3" ht="11.25">
      <c r="A16" s="31" t="s">
        <v>23</v>
      </c>
      <c r="B16" s="24">
        <f>'Anexo I - Pessoal'!I29</f>
        <v>88013.4</v>
      </c>
      <c r="C16" s="51">
        <v>6</v>
      </c>
    </row>
    <row r="17" spans="1:3" ht="11.25">
      <c r="A17" s="31" t="s">
        <v>21</v>
      </c>
      <c r="B17" s="24">
        <f>'Anexo I - Pessoal'!I30</f>
        <v>83612.73</v>
      </c>
      <c r="C17" s="51">
        <v>5.7</v>
      </c>
    </row>
    <row r="18" spans="1:3" ht="21" customHeight="1">
      <c r="A18" s="49" t="s">
        <v>43</v>
      </c>
      <c r="B18" s="56"/>
      <c r="C18" s="56"/>
    </row>
    <row r="19" spans="1:3" ht="11.25">
      <c r="A19" s="36" t="s">
        <v>22</v>
      </c>
      <c r="B19" s="37"/>
      <c r="C19" s="50"/>
    </row>
    <row r="20" spans="1:3" ht="11.25">
      <c r="A20" s="10"/>
      <c r="B20" s="35"/>
      <c r="C20" s="35"/>
    </row>
    <row r="21" spans="1:3" ht="18" customHeight="1">
      <c r="A21" s="33" t="s">
        <v>27</v>
      </c>
      <c r="B21" s="34" t="s">
        <v>6</v>
      </c>
      <c r="C21" s="34" t="s">
        <v>17</v>
      </c>
    </row>
    <row r="22" spans="1:3" ht="11.25">
      <c r="A22" s="31" t="s">
        <v>24</v>
      </c>
      <c r="B22" s="24"/>
      <c r="C22" s="24"/>
    </row>
    <row r="23" spans="1:3" ht="11.25">
      <c r="A23" s="36" t="s">
        <v>26</v>
      </c>
      <c r="B23" s="37"/>
      <c r="C23" s="37"/>
    </row>
    <row r="24" spans="1:3" ht="11.25">
      <c r="A24" s="10"/>
      <c r="B24" s="35"/>
      <c r="C24" s="35"/>
    </row>
    <row r="25" spans="1:3" ht="18" customHeight="1">
      <c r="A25" s="33" t="s">
        <v>37</v>
      </c>
      <c r="B25" s="34" t="s">
        <v>6</v>
      </c>
      <c r="C25" s="34" t="s">
        <v>17</v>
      </c>
    </row>
    <row r="26" spans="1:3" ht="11.25">
      <c r="A26" s="31" t="s">
        <v>36</v>
      </c>
      <c r="B26" s="24"/>
      <c r="C26" s="24"/>
    </row>
    <row r="27" spans="1:3" ht="11.25">
      <c r="A27" s="36" t="s">
        <v>26</v>
      </c>
      <c r="B27" s="37"/>
      <c r="C27" s="37"/>
    </row>
    <row r="28" spans="1:3" ht="11.25">
      <c r="A28" s="10"/>
      <c r="B28" s="35"/>
      <c r="C28" s="35"/>
    </row>
    <row r="29" spans="1:3" ht="18" customHeight="1">
      <c r="A29" s="33" t="s">
        <v>5</v>
      </c>
      <c r="B29" s="34" t="s">
        <v>6</v>
      </c>
      <c r="C29" s="34" t="s">
        <v>17</v>
      </c>
    </row>
    <row r="30" spans="1:3" ht="11.25">
      <c r="A30" s="31" t="s">
        <v>38</v>
      </c>
      <c r="B30" s="24"/>
      <c r="C30" s="24"/>
    </row>
    <row r="31" spans="1:3" ht="11.25">
      <c r="A31" s="31" t="s">
        <v>39</v>
      </c>
      <c r="B31" s="24"/>
      <c r="C31" s="24"/>
    </row>
    <row r="32" spans="1:3" ht="11.25">
      <c r="A32" s="31" t="s">
        <v>40</v>
      </c>
      <c r="B32" s="24"/>
      <c r="C32" s="24"/>
    </row>
    <row r="33" spans="1:3" ht="11.25">
      <c r="A33" s="36" t="s">
        <v>41</v>
      </c>
      <c r="B33" s="37"/>
      <c r="C33" s="37"/>
    </row>
    <row r="34" spans="1:3" ht="9.75" customHeight="1">
      <c r="A34" s="10"/>
      <c r="B34" s="35"/>
      <c r="C34" s="35"/>
    </row>
    <row r="35" spans="1:3" ht="15" customHeight="1">
      <c r="A35" s="156" t="s">
        <v>8</v>
      </c>
      <c r="B35" s="162" t="s">
        <v>45</v>
      </c>
      <c r="C35" s="164" t="s">
        <v>44</v>
      </c>
    </row>
    <row r="36" spans="1:3" ht="12.75" customHeight="1">
      <c r="A36" s="157"/>
      <c r="B36" s="163"/>
      <c r="C36" s="165"/>
    </row>
    <row r="37" spans="1:3" ht="11.25">
      <c r="A37" s="40" t="s">
        <v>46</v>
      </c>
      <c r="B37" s="37">
        <f>'RESTOS A PAGAR'!D19</f>
        <v>2108</v>
      </c>
      <c r="C37" s="37">
        <f>'RESTOS A PAGAR'!E19</f>
        <v>3429</v>
      </c>
    </row>
    <row r="38" spans="1:3" ht="11.25">
      <c r="A38" s="10"/>
      <c r="B38" s="35"/>
      <c r="C38" s="35"/>
    </row>
    <row r="39" spans="1:3" ht="18" customHeight="1">
      <c r="A39" s="33" t="s">
        <v>18</v>
      </c>
      <c r="B39" s="34" t="s">
        <v>6</v>
      </c>
      <c r="C39" s="34" t="s">
        <v>17</v>
      </c>
    </row>
    <row r="40" spans="1:3" ht="18.75" customHeight="1">
      <c r="A40" s="38" t="s">
        <v>34</v>
      </c>
      <c r="B40" s="24">
        <f>'Anexo VII - Serv de Terceiros'!B22</f>
        <v>5009.79812</v>
      </c>
      <c r="C40" s="62">
        <v>0.34</v>
      </c>
    </row>
    <row r="41" spans="1:3" ht="18.75">
      <c r="A41" s="39" t="s">
        <v>35</v>
      </c>
      <c r="B41" s="140">
        <f>1711754.16/1000</f>
        <v>1711.75416</v>
      </c>
      <c r="C41" s="50">
        <v>0.32</v>
      </c>
    </row>
    <row r="42" spans="1:3" ht="11.25">
      <c r="A42" s="60" t="s">
        <v>50</v>
      </c>
      <c r="B42" s="30"/>
      <c r="C42" s="5"/>
    </row>
    <row r="48" spans="1:2" ht="12.75" customHeight="1">
      <c r="A48" s="52"/>
      <c r="B48" s="43"/>
    </row>
    <row r="49" spans="1:2" ht="12.75" customHeight="1">
      <c r="A49" s="52"/>
      <c r="B49" s="43"/>
    </row>
    <row r="50" spans="1:2" ht="12.75" customHeight="1">
      <c r="A50" s="52"/>
      <c r="B50" s="43"/>
    </row>
    <row r="51" spans="1:2" ht="12.75" customHeight="1">
      <c r="A51" s="52"/>
      <c r="B51" s="43"/>
    </row>
    <row r="52" spans="1:3" ht="12.75" customHeight="1">
      <c r="A52" s="47" t="s">
        <v>52</v>
      </c>
      <c r="B52" s="46" t="s">
        <v>53</v>
      </c>
      <c r="C52" s="46"/>
    </row>
    <row r="53" spans="1:3" ht="12.75" customHeight="1">
      <c r="A53" s="47" t="s">
        <v>54</v>
      </c>
      <c r="B53" s="46" t="s">
        <v>55</v>
      </c>
      <c r="C53" s="46"/>
    </row>
    <row r="54" spans="1:3" ht="12.75" customHeight="1">
      <c r="A54" s="42" t="s">
        <v>51</v>
      </c>
      <c r="B54" s="43"/>
      <c r="C54" s="46"/>
    </row>
    <row r="59" ht="12.75" customHeight="1">
      <c r="A59" s="42"/>
    </row>
  </sheetData>
  <mergeCells count="9">
    <mergeCell ref="A35:A36"/>
    <mergeCell ref="B35:B36"/>
    <mergeCell ref="A6:C6"/>
    <mergeCell ref="A11:C11"/>
    <mergeCell ref="A7:C7"/>
    <mergeCell ref="A8:C8"/>
    <mergeCell ref="A9:C9"/>
    <mergeCell ref="A10:C10"/>
    <mergeCell ref="C35:C36"/>
  </mergeCells>
  <printOptions/>
  <pageMargins left="0.5905511811023623" right="0.5905511811023623" top="0.5905511811023623" bottom="0.3937007874015748" header="0" footer="0.196850393700787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47"/>
  <sheetViews>
    <sheetView showGridLines="0" view="pageBreakPreview" zoomScale="60" workbookViewId="0" topLeftCell="A1">
      <selection activeCell="D32" sqref="D32"/>
    </sheetView>
  </sheetViews>
  <sheetFormatPr defaultColWidth="4.57421875" defaultRowHeight="11.25" customHeight="1"/>
  <cols>
    <col min="1" max="1" width="45.140625" style="86" customWidth="1"/>
    <col min="2" max="2" width="15.8515625" style="86" bestFit="1" customWidth="1"/>
    <col min="3" max="4" width="15.8515625" style="86" customWidth="1"/>
    <col min="5" max="6" width="17.8515625" style="86" customWidth="1"/>
    <col min="7" max="16384" width="9.140625" style="86" customWidth="1"/>
  </cols>
  <sheetData>
    <row r="6" spans="1:6" ht="11.25" customHeight="1">
      <c r="A6" s="166" t="s">
        <v>47</v>
      </c>
      <c r="B6" s="166"/>
      <c r="C6" s="166"/>
      <c r="D6" s="166"/>
      <c r="E6" s="166"/>
      <c r="F6" s="166"/>
    </row>
    <row r="7" spans="1:6" ht="11.25" customHeight="1">
      <c r="A7" s="166" t="s">
        <v>0</v>
      </c>
      <c r="B7" s="166"/>
      <c r="C7" s="166"/>
      <c r="D7" s="166"/>
      <c r="E7" s="166"/>
      <c r="F7" s="166"/>
    </row>
    <row r="8" spans="1:6" s="87" customFormat="1" ht="11.25" customHeight="1">
      <c r="A8" s="167" t="s">
        <v>77</v>
      </c>
      <c r="B8" s="167"/>
      <c r="C8" s="167"/>
      <c r="D8" s="167"/>
      <c r="E8" s="167"/>
      <c r="F8" s="167"/>
    </row>
    <row r="9" spans="1:6" s="87" customFormat="1" ht="11.25" customHeight="1">
      <c r="A9" s="166" t="s">
        <v>7</v>
      </c>
      <c r="B9" s="166"/>
      <c r="C9" s="166"/>
      <c r="D9" s="166"/>
      <c r="E9" s="166"/>
      <c r="F9" s="166"/>
    </row>
    <row r="10" spans="1:6" s="87" customFormat="1" ht="11.25" customHeight="1">
      <c r="A10" s="166" t="s">
        <v>66</v>
      </c>
      <c r="B10" s="166"/>
      <c r="C10" s="166"/>
      <c r="D10" s="166"/>
      <c r="E10" s="166"/>
      <c r="F10" s="166"/>
    </row>
    <row r="11" spans="1:5" ht="11.25" customHeight="1">
      <c r="A11" s="85"/>
      <c r="B11" s="85"/>
      <c r="C11" s="85"/>
      <c r="D11" s="85"/>
      <c r="E11" s="88"/>
    </row>
    <row r="12" spans="1:6" ht="11.25" customHeight="1">
      <c r="A12" s="89" t="s">
        <v>78</v>
      </c>
      <c r="F12" s="15" t="s">
        <v>1</v>
      </c>
    </row>
    <row r="13" spans="1:6" ht="11.25" customHeight="1">
      <c r="A13" s="91"/>
      <c r="B13" s="168" t="s">
        <v>8</v>
      </c>
      <c r="C13" s="169"/>
      <c r="D13" s="169"/>
      <c r="E13" s="169"/>
      <c r="F13" s="169"/>
    </row>
    <row r="14" spans="1:6" ht="11.25" customHeight="1">
      <c r="A14" s="93" t="s">
        <v>79</v>
      </c>
      <c r="B14" s="168" t="s">
        <v>80</v>
      </c>
      <c r="C14" s="170"/>
      <c r="D14" s="171"/>
      <c r="E14" s="95" t="s">
        <v>81</v>
      </c>
      <c r="F14" s="96" t="s">
        <v>82</v>
      </c>
    </row>
    <row r="15" spans="1:6" ht="11.25" customHeight="1">
      <c r="A15" s="97"/>
      <c r="B15" s="168" t="s">
        <v>83</v>
      </c>
      <c r="C15" s="171"/>
      <c r="D15" s="94" t="s">
        <v>84</v>
      </c>
      <c r="E15" s="98" t="s">
        <v>85</v>
      </c>
      <c r="F15" s="99" t="s">
        <v>86</v>
      </c>
    </row>
    <row r="16" spans="1:6" ht="11.25" customHeight="1">
      <c r="A16" s="100"/>
      <c r="B16" s="101" t="s">
        <v>87</v>
      </c>
      <c r="C16" s="102" t="s">
        <v>88</v>
      </c>
      <c r="D16" s="103" t="s">
        <v>88</v>
      </c>
      <c r="E16" s="101" t="s">
        <v>89</v>
      </c>
      <c r="F16" s="104"/>
    </row>
    <row r="17" spans="1:6" ht="11.25" customHeight="1">
      <c r="A17" s="86" t="s">
        <v>122</v>
      </c>
      <c r="B17" s="105"/>
      <c r="C17" s="105"/>
      <c r="D17" s="126">
        <f>D18</f>
        <v>2108</v>
      </c>
      <c r="E17" s="126">
        <f>E18</f>
        <v>3429</v>
      </c>
      <c r="F17" s="106"/>
    </row>
    <row r="18" spans="1:6" ht="13.5" customHeight="1">
      <c r="A18" s="107" t="s">
        <v>123</v>
      </c>
      <c r="B18" s="105" t="s">
        <v>90</v>
      </c>
      <c r="C18" s="105"/>
      <c r="D18" s="126">
        <v>2108</v>
      </c>
      <c r="E18" s="126">
        <v>3429</v>
      </c>
      <c r="F18" s="106"/>
    </row>
    <row r="19" spans="1:6" ht="11.25" customHeight="1">
      <c r="A19" s="108" t="s">
        <v>91</v>
      </c>
      <c r="B19" s="109"/>
      <c r="C19" s="109"/>
      <c r="D19" s="127">
        <f>D17</f>
        <v>2108</v>
      </c>
      <c r="E19" s="127">
        <f>E17</f>
        <v>3429</v>
      </c>
      <c r="F19" s="109"/>
    </row>
    <row r="20" spans="1:6" ht="11.25" customHeight="1">
      <c r="A20" s="88"/>
      <c r="B20" s="88"/>
      <c r="C20" s="88"/>
      <c r="D20" s="88"/>
      <c r="E20" s="88"/>
      <c r="F20" s="88"/>
    </row>
    <row r="21" spans="1:6" ht="11.25" customHeight="1">
      <c r="A21" s="91"/>
      <c r="B21" s="168" t="s">
        <v>8</v>
      </c>
      <c r="C21" s="169"/>
      <c r="D21" s="169"/>
      <c r="E21" s="169"/>
      <c r="F21" s="169"/>
    </row>
    <row r="22" spans="1:6" ht="11.25" customHeight="1">
      <c r="A22" s="93" t="s">
        <v>92</v>
      </c>
      <c r="B22" s="168" t="s">
        <v>80</v>
      </c>
      <c r="C22" s="170"/>
      <c r="D22" s="171"/>
      <c r="E22" s="95" t="s">
        <v>81</v>
      </c>
      <c r="F22" s="96" t="s">
        <v>82</v>
      </c>
    </row>
    <row r="23" spans="1:6" ht="11.25" customHeight="1">
      <c r="A23" s="97"/>
      <c r="B23" s="168" t="s">
        <v>83</v>
      </c>
      <c r="C23" s="171"/>
      <c r="D23" s="94" t="s">
        <v>84</v>
      </c>
      <c r="E23" s="98" t="s">
        <v>85</v>
      </c>
      <c r="F23" s="99" t="s">
        <v>86</v>
      </c>
    </row>
    <row r="24" spans="1:6" ht="11.25" customHeight="1">
      <c r="A24" s="100"/>
      <c r="B24" s="101" t="s">
        <v>87</v>
      </c>
      <c r="C24" s="102" t="s">
        <v>88</v>
      </c>
      <c r="D24" s="103" t="s">
        <v>88</v>
      </c>
      <c r="E24" s="101" t="s">
        <v>89</v>
      </c>
      <c r="F24" s="104"/>
    </row>
    <row r="25" spans="1:6" ht="11.25" customHeight="1">
      <c r="A25" s="88" t="s">
        <v>124</v>
      </c>
      <c r="B25" s="98"/>
      <c r="C25" s="99"/>
      <c r="D25" s="128">
        <v>1827</v>
      </c>
      <c r="E25" s="98"/>
      <c r="F25" s="106"/>
    </row>
    <row r="26" spans="1:6" ht="11.25" customHeight="1">
      <c r="A26" s="86" t="s">
        <v>125</v>
      </c>
      <c r="B26" s="105"/>
      <c r="C26" s="105"/>
      <c r="D26" s="128">
        <v>281</v>
      </c>
      <c r="E26" s="105"/>
      <c r="F26" s="106"/>
    </row>
    <row r="27" spans="1:6" ht="11.25" customHeight="1">
      <c r="A27" s="108" t="s">
        <v>91</v>
      </c>
      <c r="B27" s="109"/>
      <c r="C27" s="109"/>
      <c r="D27" s="129">
        <v>2108</v>
      </c>
      <c r="E27" s="130">
        <v>3429</v>
      </c>
      <c r="F27" s="109"/>
    </row>
    <row r="28" ht="11.25" customHeight="1">
      <c r="A28" s="60" t="s">
        <v>50</v>
      </c>
    </row>
    <row r="29" spans="1:6" ht="11.25" customHeight="1">
      <c r="A29" s="86" t="s">
        <v>15</v>
      </c>
      <c r="F29" s="88"/>
    </row>
    <row r="45" spans="1:5" ht="11.25" customHeight="1">
      <c r="A45" s="86" t="s">
        <v>52</v>
      </c>
      <c r="B45" s="86" t="s">
        <v>129</v>
      </c>
      <c r="E45" s="86" t="s">
        <v>126</v>
      </c>
    </row>
    <row r="46" spans="1:5" ht="11.25" customHeight="1">
      <c r="A46" s="86" t="s">
        <v>54</v>
      </c>
      <c r="B46" s="86" t="s">
        <v>55</v>
      </c>
      <c r="E46" s="86" t="s">
        <v>127</v>
      </c>
    </row>
    <row r="47" spans="1:5" ht="11.25" customHeight="1">
      <c r="A47" s="86" t="s">
        <v>51</v>
      </c>
      <c r="E47" s="86" t="s">
        <v>128</v>
      </c>
    </row>
  </sheetData>
  <mergeCells count="11">
    <mergeCell ref="B21:F21"/>
    <mergeCell ref="B22:D22"/>
    <mergeCell ref="B23:C23"/>
    <mergeCell ref="A10:F10"/>
    <mergeCell ref="B13:F13"/>
    <mergeCell ref="B14:D14"/>
    <mergeCell ref="B15:C15"/>
    <mergeCell ref="A9:F9"/>
    <mergeCell ref="A8:F8"/>
    <mergeCell ref="A7:F7"/>
    <mergeCell ref="A6:F6"/>
  </mergeCells>
  <printOptions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64"/>
  <sheetViews>
    <sheetView showGridLines="0" view="pageBreakPreview" zoomScale="60" zoomScaleNormal="75" workbookViewId="0" topLeftCell="A22">
      <selection activeCell="C49" sqref="C49"/>
    </sheetView>
  </sheetViews>
  <sheetFormatPr defaultColWidth="9.140625" defaultRowHeight="11.25" customHeight="1"/>
  <cols>
    <col min="1" max="1" width="52.140625" style="43" customWidth="1"/>
    <col min="2" max="2" width="21.421875" style="43" bestFit="1" customWidth="1"/>
    <col min="3" max="3" width="53.421875" style="43" customWidth="1"/>
    <col min="4" max="4" width="12.140625" style="43" customWidth="1"/>
    <col min="5" max="16384" width="9.140625" style="43" customWidth="1"/>
  </cols>
  <sheetData>
    <row r="5" spans="1:4" ht="11.25" customHeight="1">
      <c r="A5" s="142"/>
      <c r="B5" s="142"/>
      <c r="C5" s="142"/>
      <c r="D5" s="142"/>
    </row>
    <row r="6" spans="1:4" ht="11.25" customHeight="1">
      <c r="A6" s="141" t="s">
        <v>47</v>
      </c>
      <c r="B6" s="141"/>
      <c r="C6" s="141"/>
      <c r="D6" s="141"/>
    </row>
    <row r="7" spans="1:4" ht="11.25" customHeight="1">
      <c r="A7" s="142" t="s">
        <v>0</v>
      </c>
      <c r="B7" s="142"/>
      <c r="C7" s="142"/>
      <c r="D7" s="142"/>
    </row>
    <row r="8" spans="1:4" ht="11.25" customHeight="1">
      <c r="A8" s="141" t="s">
        <v>93</v>
      </c>
      <c r="B8" s="141"/>
      <c r="C8" s="141"/>
      <c r="D8" s="141"/>
    </row>
    <row r="9" spans="1:4" ht="11.25" customHeight="1">
      <c r="A9" s="142" t="s">
        <v>7</v>
      </c>
      <c r="B9" s="142"/>
      <c r="C9" s="142"/>
      <c r="D9" s="142"/>
    </row>
    <row r="10" spans="1:4" ht="11.25" customHeight="1">
      <c r="A10" s="142" t="s">
        <v>130</v>
      </c>
      <c r="B10" s="142"/>
      <c r="C10" s="142"/>
      <c r="D10" s="142"/>
    </row>
    <row r="11" spans="1:4" ht="11.25" customHeight="1">
      <c r="A11" s="46"/>
      <c r="B11" s="46"/>
      <c r="C11" s="46"/>
      <c r="D11" s="46"/>
    </row>
    <row r="12" spans="1:4" ht="11.25" customHeight="1">
      <c r="A12" s="43" t="s">
        <v>94</v>
      </c>
      <c r="D12" s="90">
        <v>1</v>
      </c>
    </row>
    <row r="13" spans="1:4" ht="11.25" customHeight="1">
      <c r="A13" s="111" t="s">
        <v>95</v>
      </c>
      <c r="B13" s="112" t="s">
        <v>6</v>
      </c>
      <c r="C13" s="111" t="s">
        <v>96</v>
      </c>
      <c r="D13" s="113" t="s">
        <v>6</v>
      </c>
    </row>
    <row r="14" spans="1:4" ht="11.25" customHeight="1">
      <c r="A14" s="114" t="s">
        <v>97</v>
      </c>
      <c r="B14" s="131">
        <f>B16+B15</f>
        <v>3429.3255</v>
      </c>
      <c r="C14" s="115" t="s">
        <v>98</v>
      </c>
      <c r="D14" s="134">
        <f>D15+D16+D17+D18+D19</f>
        <v>192.2378</v>
      </c>
    </row>
    <row r="15" spans="1:4" ht="11.25" customHeight="1">
      <c r="A15" s="88" t="s">
        <v>99</v>
      </c>
      <c r="B15" s="131"/>
      <c r="C15" s="105" t="s">
        <v>100</v>
      </c>
      <c r="D15" s="133">
        <f>192237.8/1000</f>
        <v>192.2378</v>
      </c>
    </row>
    <row r="16" spans="1:4" ht="11.25" customHeight="1">
      <c r="A16" s="88" t="s">
        <v>101</v>
      </c>
      <c r="B16" s="126">
        <f>SUM(B17:B21)</f>
        <v>3429.3255</v>
      </c>
      <c r="C16" s="88" t="s">
        <v>102</v>
      </c>
      <c r="D16" s="106"/>
    </row>
    <row r="17" spans="1:4" ht="11.25" customHeight="1">
      <c r="A17" s="88" t="s">
        <v>103</v>
      </c>
      <c r="B17" s="126">
        <f>3008864.97/1000</f>
        <v>3008.86497</v>
      </c>
      <c r="C17" s="86" t="s">
        <v>104</v>
      </c>
      <c r="D17" s="106"/>
    </row>
    <row r="18" spans="1:4" ht="11.25" customHeight="1">
      <c r="A18" s="88" t="s">
        <v>105</v>
      </c>
      <c r="B18" s="126"/>
      <c r="C18" s="86" t="s">
        <v>106</v>
      </c>
      <c r="D18" s="106"/>
    </row>
    <row r="19" spans="1:4" ht="11.25" customHeight="1">
      <c r="A19" s="88" t="s">
        <v>107</v>
      </c>
      <c r="B19" s="126">
        <f>420460.53/1000</f>
        <v>420.46053</v>
      </c>
      <c r="C19" s="88" t="s">
        <v>108</v>
      </c>
      <c r="D19" s="106"/>
    </row>
    <row r="20" spans="1:4" ht="11.25" customHeight="1">
      <c r="A20" s="88" t="s">
        <v>109</v>
      </c>
      <c r="B20" s="126"/>
      <c r="C20" s="86"/>
      <c r="D20" s="106"/>
    </row>
    <row r="21" spans="1:4" ht="11.25" customHeight="1">
      <c r="A21" s="88"/>
      <c r="B21" s="126"/>
      <c r="C21" s="117"/>
      <c r="D21" s="106"/>
    </row>
    <row r="22" spans="1:4" ht="11.25" customHeight="1">
      <c r="A22" s="92" t="s">
        <v>110</v>
      </c>
      <c r="B22" s="132">
        <f>B14</f>
        <v>3429.3255</v>
      </c>
      <c r="C22" s="92" t="s">
        <v>110</v>
      </c>
      <c r="D22" s="135">
        <f>D14</f>
        <v>192.2378</v>
      </c>
    </row>
    <row r="23" spans="1:4" ht="22.5">
      <c r="A23" s="118" t="s">
        <v>111</v>
      </c>
      <c r="B23" s="119">
        <v>0</v>
      </c>
      <c r="C23" s="118" t="s">
        <v>112</v>
      </c>
      <c r="D23" s="135">
        <f>B22-D22</f>
        <v>3237.0877</v>
      </c>
    </row>
    <row r="24" spans="1:4" ht="11.25" customHeight="1">
      <c r="A24" s="92" t="s">
        <v>91</v>
      </c>
      <c r="B24" s="132">
        <f>B22+B23</f>
        <v>3429.3255</v>
      </c>
      <c r="C24" s="92" t="s">
        <v>91</v>
      </c>
      <c r="D24" s="135">
        <f>D22+D23</f>
        <v>3429.3255</v>
      </c>
    </row>
    <row r="25" spans="1:4" ht="11.25" customHeight="1">
      <c r="A25" s="92" t="s">
        <v>113</v>
      </c>
      <c r="B25" s="92"/>
      <c r="C25" s="92"/>
      <c r="D25" s="127">
        <f>2108051.24/1000</f>
        <v>2108.0512400000002</v>
      </c>
    </row>
    <row r="26" spans="1:4" ht="11.25" customHeight="1">
      <c r="A26" s="92" t="s">
        <v>114</v>
      </c>
      <c r="B26" s="109"/>
      <c r="C26" s="92"/>
      <c r="D26" s="135">
        <f>D23-D25</f>
        <v>1129.0364599999998</v>
      </c>
    </row>
    <row r="27" spans="1:4" ht="11.25" customHeight="1">
      <c r="A27" s="92"/>
      <c r="B27" s="92"/>
      <c r="C27" s="92"/>
      <c r="D27" s="92"/>
    </row>
    <row r="28" spans="1:4" ht="11.25" customHeight="1">
      <c r="A28" s="172" t="s">
        <v>115</v>
      </c>
      <c r="B28" s="172"/>
      <c r="C28" s="172"/>
      <c r="D28" s="172"/>
    </row>
    <row r="29" spans="1:4" ht="11.25" customHeight="1">
      <c r="A29" s="111" t="s">
        <v>95</v>
      </c>
      <c r="B29" s="112" t="s">
        <v>6</v>
      </c>
      <c r="C29" s="111" t="s">
        <v>96</v>
      </c>
      <c r="D29" s="113" t="s">
        <v>6</v>
      </c>
    </row>
    <row r="30" spans="1:4" ht="11.25" customHeight="1">
      <c r="A30" s="114" t="s">
        <v>97</v>
      </c>
      <c r="B30" s="120"/>
      <c r="C30" s="115" t="s">
        <v>98</v>
      </c>
      <c r="D30" s="116"/>
    </row>
    <row r="31" spans="1:4" ht="11.25" customHeight="1">
      <c r="A31" s="88" t="s">
        <v>99</v>
      </c>
      <c r="B31" s="120"/>
      <c r="C31" s="105" t="s">
        <v>100</v>
      </c>
      <c r="D31" s="106"/>
    </row>
    <row r="32" spans="1:4" ht="11.25" customHeight="1">
      <c r="A32" s="88" t="s">
        <v>101</v>
      </c>
      <c r="B32" s="121"/>
      <c r="C32" s="88" t="s">
        <v>102</v>
      </c>
      <c r="D32" s="106"/>
    </row>
    <row r="33" spans="1:4" ht="11.25" customHeight="1">
      <c r="A33" s="88" t="s">
        <v>103</v>
      </c>
      <c r="B33" s="121"/>
      <c r="C33" s="86" t="s">
        <v>104</v>
      </c>
      <c r="D33" s="106"/>
    </row>
    <row r="34" spans="1:4" ht="11.25" customHeight="1">
      <c r="A34" s="88" t="s">
        <v>105</v>
      </c>
      <c r="B34" s="121"/>
      <c r="C34" s="86" t="s">
        <v>106</v>
      </c>
      <c r="D34" s="106"/>
    </row>
    <row r="35" spans="1:4" ht="11.25" customHeight="1">
      <c r="A35" s="88" t="s">
        <v>107</v>
      </c>
      <c r="B35" s="121"/>
      <c r="C35" s="88" t="s">
        <v>108</v>
      </c>
      <c r="D35" s="106"/>
    </row>
    <row r="36" spans="1:4" ht="11.25" customHeight="1">
      <c r="A36" s="88" t="s">
        <v>109</v>
      </c>
      <c r="B36" s="121"/>
      <c r="C36" s="86"/>
      <c r="D36" s="106"/>
    </row>
    <row r="37" spans="1:4" ht="11.25" customHeight="1">
      <c r="A37" s="88"/>
      <c r="B37" s="121"/>
      <c r="C37" s="86"/>
      <c r="D37" s="106"/>
    </row>
    <row r="38" spans="1:4" ht="22.5">
      <c r="A38" s="118" t="s">
        <v>116</v>
      </c>
      <c r="B38" s="122" t="s">
        <v>90</v>
      </c>
      <c r="C38" s="118" t="s">
        <v>117</v>
      </c>
      <c r="D38" s="109" t="s">
        <v>90</v>
      </c>
    </row>
    <row r="39" spans="1:4" ht="11.25" customHeight="1">
      <c r="A39" s="123" t="s">
        <v>91</v>
      </c>
      <c r="B39" s="124"/>
      <c r="C39" s="123" t="s">
        <v>91</v>
      </c>
      <c r="D39" s="109"/>
    </row>
    <row r="40" spans="1:4" ht="11.25" customHeight="1">
      <c r="A40" s="123" t="s">
        <v>118</v>
      </c>
      <c r="B40" s="109"/>
      <c r="C40" s="92"/>
      <c r="D40" s="109"/>
    </row>
    <row r="41" spans="1:4" ht="11.25" customHeight="1">
      <c r="A41" s="123" t="s">
        <v>119</v>
      </c>
      <c r="B41" s="109"/>
      <c r="C41" s="92"/>
      <c r="D41" s="109"/>
    </row>
    <row r="42" spans="1:4" ht="11.25" customHeight="1">
      <c r="A42" s="123"/>
      <c r="B42" s="92"/>
      <c r="C42" s="92"/>
      <c r="D42" s="92"/>
    </row>
    <row r="43" spans="1:4" ht="11.25" customHeight="1">
      <c r="A43" s="92" t="s">
        <v>120</v>
      </c>
      <c r="B43" s="109">
        <f>IF(SUM(B23,D25,B38,D40)&gt;SUM(D23,D38),SUM(B23,D25,B38,D40)-SUM(D23,D38),"")</f>
      </c>
      <c r="C43" s="110" t="s">
        <v>121</v>
      </c>
      <c r="D43" s="135">
        <f>D26-D41</f>
        <v>1129.0364599999998</v>
      </c>
    </row>
    <row r="44" spans="1:4" s="125" customFormat="1" ht="11.25" customHeight="1">
      <c r="A44" s="2" t="s">
        <v>50</v>
      </c>
      <c r="B44" s="88"/>
      <c r="C44" s="88"/>
      <c r="D44" s="88"/>
    </row>
    <row r="45" spans="1:4" ht="11.25" customHeight="1">
      <c r="A45" s="47" t="s">
        <v>15</v>
      </c>
      <c r="B45" s="86"/>
      <c r="C45" s="86"/>
      <c r="D45" s="86"/>
    </row>
    <row r="62" spans="1:3" ht="11.25" customHeight="1">
      <c r="A62" s="86" t="s">
        <v>52</v>
      </c>
      <c r="B62" s="86" t="s">
        <v>129</v>
      </c>
      <c r="C62" s="85" t="s">
        <v>126</v>
      </c>
    </row>
    <row r="63" spans="1:3" ht="11.25" customHeight="1">
      <c r="A63" s="86" t="s">
        <v>54</v>
      </c>
      <c r="B63" s="86" t="s">
        <v>55</v>
      </c>
      <c r="C63" s="85" t="s">
        <v>127</v>
      </c>
    </row>
    <row r="64" ht="11.25" customHeight="1">
      <c r="C64" s="85" t="s">
        <v>128</v>
      </c>
    </row>
  </sheetData>
  <mergeCells count="7">
    <mergeCell ref="A28:D28"/>
    <mergeCell ref="A6:D6"/>
    <mergeCell ref="A5:D5"/>
    <mergeCell ref="A10:D10"/>
    <mergeCell ref="A8:D8"/>
    <mergeCell ref="A9:D9"/>
    <mergeCell ref="A7:D7"/>
  </mergeCells>
  <printOptions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Clemente</dc:creator>
  <cp:keywords/>
  <dc:description/>
  <cp:lastModifiedBy>coordfin</cp:lastModifiedBy>
  <cp:lastPrinted>2006-01-23T21:28:27Z</cp:lastPrinted>
  <dcterms:created xsi:type="dcterms:W3CDTF">2001-09-06T15:18:59Z</dcterms:created>
  <dcterms:modified xsi:type="dcterms:W3CDTF">2005-01-27T13:28:16Z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