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70" windowWidth="8880" windowHeight="3885" tabRatio="899" firstSheet="1" activeTab="3"/>
  </bookViews>
  <sheets>
    <sheet name="Anexo I - BALANCO ORCAMENTARIO" sheetId="1" r:id="rId1"/>
    <sheet name="Anexo XVII - Simplificado" sheetId="2" r:id="rId2"/>
    <sheet name="Anexo II - Função e Subfuncao" sheetId="3" r:id="rId3"/>
    <sheet name="Anexo IX - RP PODER E ORGAO" sheetId="4" r:id="rId4"/>
    <sheet name="Anexo XII-PROJ AT REG GERAL HIP" sheetId="5" state="hidden" r:id="rId5"/>
  </sheets>
  <externalReferences>
    <externalReference r:id="rId8"/>
    <externalReference r:id="rId9"/>
  </externalReferences>
  <definedNames>
    <definedName name="_xlnm.Print_Area" localSheetId="0">'Anexo I - BALANCO ORCAMENTARIO'!$A$1:$J$97</definedName>
    <definedName name="_xlnm.Print_Area" localSheetId="2">'Anexo II - Função e Subfuncao'!$A$1:$J$49</definedName>
    <definedName name="_xlnm.Print_Area" localSheetId="3">'Anexo IX - RP PODER E ORGAO'!$A$1:$K$47</definedName>
    <definedName name="_xlnm.Print_Area" localSheetId="1">'Anexo XVII - Simplificado'!$A$1:$E$98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3">'Anexo IX - RP PODER E ORGAO'!#REF!,'Anexo IX - RP PODER E ORGAO'!$I$19:$K$26</definedName>
    <definedName name="Planilha_1ÁreaTotal">#REF!,#REF!</definedName>
    <definedName name="Planilha_1CabGráfico" localSheetId="3">'Anexo IX - RP PODER E ORGAO'!#REF!</definedName>
    <definedName name="Planilha_1CabGráfico">#REF!</definedName>
    <definedName name="Planilha_1TítCols" localSheetId="3">'Anexo IX - RP PODER E ORGAO'!#REF!,'Anexo IX - RP PODER E ORGAO'!#REF!</definedName>
    <definedName name="Planilha_1TítCols">#REF!,#REF!</definedName>
    <definedName name="Planilha_1TítLins" localSheetId="3">'Anexo IX - RP PODER E ORGAO'!#REF!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<sst xmlns="http://schemas.openxmlformats.org/spreadsheetml/2006/main" count="352" uniqueCount="226">
  <si>
    <t>TOTAL</t>
  </si>
  <si>
    <t>RECEITAS</t>
  </si>
  <si>
    <t>DESPESAS</t>
  </si>
  <si>
    <t>ORÇAMENTOS FISCAL E DA SEGURIDADE SOCIAL</t>
  </si>
  <si>
    <t>RELATÓRIO RESUMIDO DA EXECUÇÃO ORÇAMENTÁRIA</t>
  </si>
  <si>
    <t>%</t>
  </si>
  <si>
    <t>Cancelados</t>
  </si>
  <si>
    <t>Pagos</t>
  </si>
  <si>
    <t xml:space="preserve">A Pagar </t>
  </si>
  <si>
    <t>A Pagar</t>
  </si>
  <si>
    <t>RECEITAS REALIZADAS</t>
  </si>
  <si>
    <t>No Bimestre</t>
  </si>
  <si>
    <t>DESPESAS LIQUIDADAS</t>
  </si>
  <si>
    <t>DESPESAS EMPENHADAS</t>
  </si>
  <si>
    <t>DOTAÇÃO</t>
  </si>
  <si>
    <t>CRÉDITOS</t>
  </si>
  <si>
    <t>BALANÇO ORÇAMENTÁRIO</t>
  </si>
  <si>
    <t>&lt;PERÍODO DE REFERÊNCIA&gt;</t>
  </si>
  <si>
    <t>ADICIONAIS</t>
  </si>
  <si>
    <t>FUNÇÃO/SUBFUNÇÃO</t>
  </si>
  <si>
    <t>DEMONSTRATIVO DA EXECUÇÃO DAS DESPESAS POR FUNÇÃO/SUBFUNÇÃO</t>
  </si>
  <si>
    <t>RESERVA DE CONTINGÊNCIA</t>
  </si>
  <si>
    <t>Continuação (2/2)</t>
  </si>
  <si>
    <t>PODER / ÓRGÃO</t>
  </si>
  <si>
    <t>JUDICIÁRIO</t>
  </si>
  <si>
    <t>DEMONSTRATIVO DOS RESTOS A PAGAR POR PODER E ÓRGÃO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</si>
  <si>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</si>
  <si>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</si>
  <si>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</si>
  <si>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</si>
  <si>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</si>
  <si>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</si>
  <si>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</si>
  <si>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</si>
  <si>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</si>
  <si>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</si>
  <si>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JUDICIÁRIA</t>
  </si>
  <si>
    <t>ORÇAMENTO DA SEGURIDADE SOCIAL</t>
  </si>
  <si>
    <t>Inscritos</t>
  </si>
  <si>
    <t>Exercícios Anteriores</t>
  </si>
  <si>
    <t>TABELA DE HIPÓTESES</t>
  </si>
  <si>
    <t xml:space="preserve"> LRF, art. 53, inciso V - Anexo IX</t>
  </si>
  <si>
    <t>DESPESAS COM AÇÕES E SERVIÇOS PÚBLICOS DE SAÚDE</t>
  </si>
  <si>
    <t>–</t>
  </si>
  <si>
    <t xml:space="preserve">Receitas Realizadas </t>
  </si>
  <si>
    <t>Dotação Atualizada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</si>
  <si>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</si>
  <si>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</si>
  <si>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</si>
  <si>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</si>
  <si>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</si>
  <si>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Resultado Previdenciário (I - II)</t>
  </si>
  <si>
    <t>RESULTADOS NOMINAL E PRIMÁRIO</t>
  </si>
  <si>
    <t>Meta Fixada no Anexo de Metas Fiscais da LDO</t>
  </si>
  <si>
    <t xml:space="preserve"> % em Relação à Meta</t>
  </si>
  <si>
    <t>Resultado Nominal</t>
  </si>
  <si>
    <t>Resultado Primário</t>
  </si>
  <si>
    <t>Inscrição</t>
  </si>
  <si>
    <t xml:space="preserve">Saldo </t>
  </si>
  <si>
    <t>RESTOS A PAGAR PROCESSADOS</t>
  </si>
  <si>
    <t>RESTOS A PAGAR NÃO-PROCESSADOS</t>
  </si>
  <si>
    <t>Limites Constitucionais Anuais</t>
  </si>
  <si>
    <t>% Mínimo a Aplicar no Exercício</t>
  </si>
  <si>
    <t>% Aplicado até &lt;bimestre&gt;</t>
  </si>
  <si>
    <t>Limite Constitucional Anual</t>
  </si>
  <si>
    <t>Valor apurado até o bimestre</t>
  </si>
  <si>
    <t>Saldo a Realizar</t>
  </si>
  <si>
    <t>Receita de Operação de Crédito</t>
  </si>
  <si>
    <t>Despesa de Capital Líquida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</si>
  <si>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</si>
  <si>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</si>
  <si>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</si>
  <si>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</si>
  <si>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Previsão Inicial da Receita</t>
  </si>
  <si>
    <t>Previsão Atualizada da Receita</t>
  </si>
  <si>
    <t>Saldos de Exercícios Anteriores</t>
  </si>
  <si>
    <t>Deficit Orçamentário</t>
  </si>
  <si>
    <t>Dotação Inicial</t>
  </si>
  <si>
    <t>Superavit Orçamentário</t>
  </si>
  <si>
    <t>Receitas Previdenciárias (I)</t>
  </si>
  <si>
    <t>Despesas Previdenciárias (II)</t>
  </si>
  <si>
    <t>Poder Judiciário</t>
  </si>
  <si>
    <t>20º Exercício</t>
  </si>
  <si>
    <t>Até o bimestre</t>
  </si>
  <si>
    <t>Despesas Próprias com Ações e Serviços Públicos de Saúde</t>
  </si>
  <si>
    <t>RECEITAS / DESPESAS DOS REGIMES DE PREVIDÊNCIA</t>
  </si>
  <si>
    <t>Regime Geral de Previdência Social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</si>
  <si>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</si>
  <si>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</si>
  <si>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</si>
  <si>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</si>
  <si>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PROJEÇÃO ATUARIAL DOS REGIMES DE PREVIDÊNCIA</t>
  </si>
  <si>
    <t>10º Exercício</t>
  </si>
  <si>
    <t>até o bimestre</t>
  </si>
  <si>
    <t>Resultado Apurado até o bimestre</t>
  </si>
  <si>
    <t>% Aplicado até o bimestre</t>
  </si>
  <si>
    <t>Valor apurado</t>
  </si>
  <si>
    <t>RECEITAS DE OPERAÇÕES DE CRÉDITO E DESPESAS DE CAPITAL</t>
  </si>
  <si>
    <t>&lt;25% / 18%&gt;</t>
  </si>
  <si>
    <t>até  o bimestre</t>
  </si>
  <si>
    <t>No bimestre</t>
  </si>
  <si>
    <t xml:space="preserve"> Até o bimestre</t>
  </si>
  <si>
    <t>LRF, Art. 48 - Anexo XVII</t>
  </si>
  <si>
    <t>DEMONSTRATIVO SIMPLIFICADO DO RELATÓRIO RESUMIDO DA EXECUÇÃO ORÇAMENTÁRIA</t>
  </si>
  <si>
    <t>SALDOS DE EXERCÍCIOS ANTERIORES</t>
  </si>
  <si>
    <t>-</t>
  </si>
  <si>
    <t>TRIBUNAL DE JUSTIÇA DO ESTADO DO ACRE</t>
  </si>
  <si>
    <t xml:space="preserve">     Ação Judiciária</t>
  </si>
  <si>
    <t xml:space="preserve">     Reserva de Contingência</t>
  </si>
  <si>
    <t>RESERVA DE CONTINGÊNCIA DO RPPS</t>
  </si>
  <si>
    <t xml:space="preserve">     Reserva de Contingência do RPPS</t>
  </si>
  <si>
    <t>Tribunal de Justiça</t>
  </si>
  <si>
    <t xml:space="preserve">Cancelamento </t>
  </si>
  <si>
    <t xml:space="preserve">Pagamento </t>
  </si>
  <si>
    <t>FONTE: Sistema de Contabilidade Pública TJ/AC</t>
  </si>
  <si>
    <t>Dirce Oliveira Teodoro</t>
  </si>
  <si>
    <t>Francisco das Chagas Rocha</t>
  </si>
  <si>
    <t xml:space="preserve">         Presidente/TJ                                                                                                  </t>
  </si>
  <si>
    <t>Tec. em Contabilidade</t>
  </si>
  <si>
    <t xml:space="preserve">                                                                                                                                              </t>
  </si>
  <si>
    <t xml:space="preserve">    CRC/AC nº. 000488/0-O</t>
  </si>
  <si>
    <t xml:space="preserve">       Desa. Izaura Maia                                                       </t>
  </si>
  <si>
    <t>RREO - Anexo I (LRF, Art. 52, inciso I, alíneas "a" e "b" do inciso II e §1º)</t>
  </si>
  <si>
    <t>PREVISÃO</t>
  </si>
  <si>
    <t>SALDO A</t>
  </si>
  <si>
    <t>INICIAL</t>
  </si>
  <si>
    <t>ATUALIZADA</t>
  </si>
  <si>
    <t>Até o Bimestre</t>
  </si>
  <si>
    <t>REALIZAR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</si>
  <si>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</si>
  <si>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</si>
  <si>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</si>
  <si>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</si>
  <si>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</si>
  <si>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</si>
  <si>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</si>
  <si>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</si>
  <si>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</si>
  <si>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Taxas</t>
  </si>
  <si>
    <t xml:space="preserve">        RECEITA PATRIMONIAL</t>
  </si>
  <si>
    <t xml:space="preserve">            Outras Receitas Patrimoniais</t>
  </si>
  <si>
    <t xml:space="preserve">        TRANSFERÊNCIAS CORRENTES</t>
  </si>
  <si>
    <t xml:space="preserve">            Transferências Intergovernamentais</t>
  </si>
  <si>
    <t xml:space="preserve">            Transferências de Convênios</t>
  </si>
  <si>
    <t xml:space="preserve">        OUTRAS RECEITAS CORRENTES</t>
  </si>
  <si>
    <t xml:space="preserve">            Receitas Diversas</t>
  </si>
  <si>
    <t xml:space="preserve">    RECEITAS DE CAPITAL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</si>
  <si>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</si>
  <si>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</si>
  <si>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</si>
  <si>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TRANSFERÊNCIAS DE CAPITAL</t>
  </si>
  <si>
    <t xml:space="preserve">        OUTRAS RECEITAS DE CAPITAL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</si>
  <si>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</si>
  <si>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</si>
  <si>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</si>
  <si>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</si>
  <si>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</si>
  <si>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Para Refinanciamento da Dívida Mobiliária</t>
  </si>
  <si>
    <t xml:space="preserve">        Para Refinanciamento da  Dívida Contratual</t>
  </si>
  <si>
    <t xml:space="preserve">    Operações de Crédito Externas</t>
  </si>
  <si>
    <t>SUBTOTAL C/ REFINANCIAMENTO (V) = (III + IV)</t>
  </si>
  <si>
    <t>DÉFICIT (VI)</t>
  </si>
  <si>
    <t>TOTAL (VII) = (V + VI)</t>
  </si>
  <si>
    <t>LIQUIDAR</t>
  </si>
  <si>
    <t>(d)</t>
  </si>
  <si>
    <t>(e)</t>
  </si>
  <si>
    <t>(f)=(d+e)</t>
  </si>
  <si>
    <t>(g)</t>
  </si>
  <si>
    <t>(h)</t>
  </si>
  <si>
    <t>(i)</t>
  </si>
  <si>
    <t>(j)</t>
  </si>
  <si>
    <t>(j/f)</t>
  </si>
  <si>
    <t>(f-j)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</si>
  <si>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</si>
  <si>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</si>
  <si>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</si>
  <si>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</si>
  <si>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</si>
  <si>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</si>
  <si>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</si>
  <si>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</si>
  <si>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</si>
  <si>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</si>
  <si>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</si>
  <si>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</si>
  <si>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</si>
  <si>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</si>
  <si>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</si>
  <si>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</si>
  <si>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</si>
  <si>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</si>
  <si>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</si>
  <si>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 xml:space="preserve">           Receitas de Contribuições</t>
  </si>
  <si>
    <t xml:space="preserve">           Contribuições Sociais - Operações Intra- Orçamentária</t>
  </si>
  <si>
    <t>RREO - Anexo II (LRF, Art. 52, inciso II, alínea "c")</t>
  </si>
  <si>
    <t>(e/total e)</t>
  </si>
  <si>
    <t>(e/a)</t>
  </si>
  <si>
    <t>(a-e)</t>
  </si>
  <si>
    <t>DESPESAS (EXCETO INTRA-ORÇAMENTÁRIAS) (I)</t>
  </si>
  <si>
    <t>DESPESAS (INTRA-ORÇAMENTÁRIAS) (II)</t>
  </si>
  <si>
    <t>TOTAL (III) = (I + II)</t>
  </si>
  <si>
    <t xml:space="preserve">     Contribuições Patronal - Operações Intra- Orçamentária</t>
  </si>
  <si>
    <t xml:space="preserve">            Transferência de Instituições Privadas</t>
  </si>
  <si>
    <t xml:space="preserve"> CRC/AC nº. 00488/0-O   </t>
  </si>
  <si>
    <t xml:space="preserve">       Desa. Izaura Maia                                                                                                 Dirce Oliveira Teodoro                                                                               </t>
  </si>
  <si>
    <t>Tec. em contabilidade</t>
  </si>
  <si>
    <t xml:space="preserve">    Tribunal de Justica - Fundo Judiciario/FUNAJE/FUNEJ</t>
  </si>
  <si>
    <t>RESTOS A PAGAR POR PODER</t>
  </si>
  <si>
    <t>DESPESAS COM MANUTENÇÃO E DESENVOLVIMENTO DO ENSINO</t>
  </si>
  <si>
    <t>Mínimo Anual de &lt;18% / 25%&gt; dos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</si>
  <si>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</si>
  <si>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</si>
  <si>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</si>
  <si>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R$3.000.000,00</t>
  </si>
  <si>
    <t>Exercício</t>
  </si>
  <si>
    <t>DESPESAS DE CARÁTER CONTINUADO DERIVADAS DE  PPP</t>
  </si>
  <si>
    <t>Valor Apurado no Exercício Corrente</t>
  </si>
  <si>
    <t xml:space="preserve">Total das Despesas / RCL (%) </t>
  </si>
  <si>
    <t xml:space="preserve">      Contribuições Patronal - Operações Intra-Orçamentária</t>
  </si>
  <si>
    <t>Em 31 de dezembro de 2007</t>
  </si>
  <si>
    <t>RESTOS A PAGAR NÃO PROCESSADOS</t>
  </si>
  <si>
    <t>Diretora de Finanças</t>
  </si>
  <si>
    <t xml:space="preserve">         Presidente/TJ                                                                                                        Diretora de Finanças                                                           </t>
  </si>
  <si>
    <t>JANEIRO A OUTUBRO 2008 / QUINTO BIMESTRE - SETEMBRO - OUTUBRO</t>
  </si>
  <si>
    <t xml:space="preserve">JANEIRO A OUTUBRO 2008 / QUINTO BIMESTRE - SETEMBRO - OUTUBRO </t>
  </si>
  <si>
    <t xml:space="preserve">JANEIRO A OUTUBRO DE 2008 / QUINTO BIMESTRE - SETEMBRO - OUTUBRO </t>
  </si>
</sst>
</file>

<file path=xl/styles.xml><?xml version="1.0" encoding="utf-8"?>
<styleSheet xmlns="http://schemas.openxmlformats.org/spreadsheetml/2006/main">
  <numFmts count="7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_(* #,##0.0_);_(* \(#,##0.0\);_(* &quot;-&quot;?_);_(@_)"/>
    <numFmt numFmtId="202" formatCode="\1\9\9\8"/>
    <numFmt numFmtId="203" formatCode="\1\9\9\8\ \ \ \1\9\9\9"/>
    <numFmt numFmtId="204" formatCode="\."/>
    <numFmt numFmtId="205" formatCode="0.000%"/>
    <numFmt numFmtId="206" formatCode="&quot;R$&quot;#,##0"/>
    <numFmt numFmtId="207" formatCode="yyyy"/>
    <numFmt numFmtId="208" formatCode="0.0000%"/>
    <numFmt numFmtId="209" formatCode="0.00000%"/>
    <numFmt numFmtId="210" formatCode="0.000000%"/>
    <numFmt numFmtId="211" formatCode="0.0000000%"/>
    <numFmt numFmtId="212" formatCode="_(* #,##0.00_);_(* \(#,##0.00\);_(* &quot;-&quot;?_);_(@_)"/>
    <numFmt numFmtId="213" formatCode="_(* #,##0.000_);_(* \(#,##0.000\);_(* &quot;-&quot;?_);_(@_)"/>
    <numFmt numFmtId="214" formatCode="_(* #,##0.000_);_(* \(#,##0.000\);_(* &quot;-&quot;???_);_(@_)"/>
    <numFmt numFmtId="215" formatCode="_(* #,##0.00_);_(* \(#,##0.00\);_(* &quot;-&quot;???_);_(@_)"/>
    <numFmt numFmtId="216" formatCode="_(* #,##0.0_);_(* \(#,##0.0\);_(* &quot;-&quot;???_);_(@_)"/>
    <numFmt numFmtId="217" formatCode="_(* #,##0_);_(* \(#,##0\);_(* &quot;-&quot;???_);_(@_)"/>
    <numFmt numFmtId="218" formatCode="mmmm"/>
    <numFmt numFmtId="219" formatCode="mmm\-yy"/>
    <numFmt numFmtId="220" formatCode="mmm"/>
    <numFmt numFmtId="221" formatCode="mmm/yyyy"/>
    <numFmt numFmtId="222" formatCode="_(* #,##0.0000_);_(* \(#,##0.0000\);_(* &quot;-&quot;??_);_(@_)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#,##0.0000_);\(#,##0.0000\)"/>
    <numFmt numFmtId="22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7" fontId="6" fillId="0" borderId="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Alignment="1">
      <alignment horizontal="left" indent="1"/>
    </xf>
    <xf numFmtId="0" fontId="6" fillId="0" borderId="8" xfId="0" applyFont="1" applyBorder="1" applyAlignment="1">
      <alignment/>
    </xf>
    <xf numFmtId="0" fontId="7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11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vertic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49" fontId="6" fillId="0" borderId="0" xfId="0" applyNumberFormat="1" applyFont="1" applyBorder="1" applyAlignment="1">
      <alignment wrapText="1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 indent="1"/>
    </xf>
    <xf numFmtId="0" fontId="9" fillId="0" borderId="0" xfId="0" applyFont="1" applyAlignment="1">
      <alignment horizontal="right"/>
    </xf>
    <xf numFmtId="37" fontId="6" fillId="0" borderId="3" xfId="0" applyNumberFormat="1" applyFont="1" applyBorder="1" applyAlignment="1">
      <alignment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37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top"/>
    </xf>
    <xf numFmtId="0" fontId="10" fillId="0" borderId="0" xfId="0" applyFont="1" applyAlignment="1">
      <alignment/>
    </xf>
    <xf numFmtId="181" fontId="6" fillId="0" borderId="6" xfId="0" applyNumberFormat="1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9" fontId="6" fillId="0" borderId="1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2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0" fontId="6" fillId="0" borderId="7" xfId="0" applyFont="1" applyBorder="1" applyAlignment="1">
      <alignment horizontal="left" vertical="center" indent="3"/>
    </xf>
    <xf numFmtId="49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7" fillId="0" borderId="7" xfId="0" applyFont="1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9" fontId="6" fillId="0" borderId="0" xfId="0" applyNumberFormat="1" applyFont="1" applyBorder="1" applyAlignment="1">
      <alignment/>
    </xf>
    <xf numFmtId="39" fontId="6" fillId="0" borderId="7" xfId="0" applyNumberFormat="1" applyFont="1" applyBorder="1" applyAlignment="1">
      <alignment/>
    </xf>
    <xf numFmtId="43" fontId="6" fillId="0" borderId="1" xfId="20" applyNumberFormat="1" applyFont="1" applyBorder="1" applyAlignment="1">
      <alignment/>
    </xf>
    <xf numFmtId="191" fontId="6" fillId="0" borderId="5" xfId="20" applyNumberFormat="1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1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8" fontId="6" fillId="0" borderId="0" xfId="0" applyNumberFormat="1" applyFont="1" applyFill="1" applyAlignment="1">
      <alignment horizontal="right"/>
    </xf>
    <xf numFmtId="49" fontId="6" fillId="0" borderId="15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81" fontId="6" fillId="0" borderId="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6" fillId="0" borderId="5" xfId="0" applyNumberFormat="1" applyFont="1" applyFill="1" applyBorder="1" applyAlignment="1">
      <alignment/>
    </xf>
    <xf numFmtId="49" fontId="6" fillId="0" borderId="5" xfId="0" applyNumberFormat="1" applyFont="1" applyFill="1" applyBorder="1" applyAlignment="1">
      <alignment horizontal="center"/>
    </xf>
    <xf numFmtId="181" fontId="6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7" fontId="6" fillId="0" borderId="4" xfId="0" applyNumberFormat="1" applyFont="1" applyFill="1" applyBorder="1" applyAlignment="1">
      <alignment/>
    </xf>
    <xf numFmtId="181" fontId="6" fillId="0" borderId="4" xfId="0" applyNumberFormat="1" applyFont="1" applyFill="1" applyBorder="1" applyAlignment="1">
      <alignment/>
    </xf>
    <xf numFmtId="37" fontId="6" fillId="0" borderId="6" xfId="0" applyNumberFormat="1" applyFont="1" applyFill="1" applyBorder="1" applyAlignment="1">
      <alignment/>
    </xf>
    <xf numFmtId="49" fontId="6" fillId="0" borderId="7" xfId="0" applyNumberFormat="1" applyFont="1" applyFill="1" applyBorder="1" applyAlignment="1">
      <alignment/>
    </xf>
    <xf numFmtId="181" fontId="6" fillId="0" borderId="6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7" xfId="0" applyFont="1" applyFill="1" applyBorder="1" applyAlignment="1">
      <alignment horizontal="justify" vertical="top" wrapText="1"/>
    </xf>
    <xf numFmtId="0" fontId="6" fillId="0" borderId="15" xfId="0" applyNumberFormat="1" applyFont="1" applyFill="1" applyBorder="1" applyAlignment="1">
      <alignment/>
    </xf>
    <xf numFmtId="37" fontId="6" fillId="0" borderId="4" xfId="0" applyNumberFormat="1" applyFont="1" applyFill="1" applyBorder="1" applyAlignment="1">
      <alignment horizontal="center"/>
    </xf>
    <xf numFmtId="37" fontId="6" fillId="0" borderId="6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37" fontId="6" fillId="0" borderId="8" xfId="0" applyNumberFormat="1" applyFont="1" applyFill="1" applyBorder="1" applyAlignment="1">
      <alignment/>
    </xf>
    <xf numFmtId="181" fontId="6" fillId="0" borderId="8" xfId="0" applyNumberFormat="1" applyFont="1" applyFill="1" applyBorder="1" applyAlignment="1">
      <alignment/>
    </xf>
    <xf numFmtId="37" fontId="6" fillId="0" borderId="8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center"/>
    </xf>
    <xf numFmtId="37" fontId="7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/>
    </xf>
    <xf numFmtId="37" fontId="6" fillId="0" borderId="3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37" fontId="6" fillId="0" borderId="12" xfId="0" applyNumberFormat="1" applyFont="1" applyFill="1" applyBorder="1" applyAlignment="1">
      <alignment horizontal="center"/>
    </xf>
    <xf numFmtId="37" fontId="6" fillId="0" borderId="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39" fontId="6" fillId="0" borderId="3" xfId="0" applyNumberFormat="1" applyFont="1" applyFill="1" applyBorder="1" applyAlignment="1">
      <alignment/>
    </xf>
    <xf numFmtId="39" fontId="6" fillId="0" borderId="3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81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9" xfId="0" applyFont="1" applyFill="1" applyBorder="1" applyAlignment="1">
      <alignment vertical="center"/>
    </xf>
    <xf numFmtId="9" fontId="6" fillId="0" borderId="1" xfId="19" applyFont="1" applyBorder="1" applyAlignment="1">
      <alignment/>
    </xf>
    <xf numFmtId="9" fontId="7" fillId="0" borderId="2" xfId="19" applyFont="1" applyBorder="1" applyAlignment="1">
      <alignment/>
    </xf>
    <xf numFmtId="43" fontId="6" fillId="0" borderId="6" xfId="0" applyNumberFormat="1" applyFont="1" applyFill="1" applyBorder="1" applyAlignment="1">
      <alignment/>
    </xf>
    <xf numFmtId="43" fontId="6" fillId="0" borderId="6" xfId="20" applyNumberFormat="1" applyFont="1" applyBorder="1" applyAlignment="1">
      <alignment/>
    </xf>
    <xf numFmtId="43" fontId="6" fillId="0" borderId="6" xfId="0" applyNumberFormat="1" applyFont="1" applyFill="1" applyBorder="1" applyAlignment="1">
      <alignment/>
    </xf>
    <xf numFmtId="43" fontId="7" fillId="0" borderId="12" xfId="20" applyNumberFormat="1" applyFont="1" applyBorder="1" applyAlignment="1">
      <alignment/>
    </xf>
    <xf numFmtId="49" fontId="7" fillId="0" borderId="7" xfId="0" applyNumberFormat="1" applyFont="1" applyFill="1" applyBorder="1" applyAlignment="1">
      <alignment/>
    </xf>
    <xf numFmtId="39" fontId="7" fillId="0" borderId="0" xfId="0" applyNumberFormat="1" applyFont="1" applyBorder="1" applyAlignment="1">
      <alignment/>
    </xf>
    <xf numFmtId="181" fontId="7" fillId="0" borderId="6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15" fillId="0" borderId="7" xfId="0" applyFont="1" applyFill="1" applyBorder="1" applyAlignment="1">
      <alignment horizontal="justify" vertical="top" wrapText="1"/>
    </xf>
    <xf numFmtId="49" fontId="7" fillId="0" borderId="9" xfId="0" applyNumberFormat="1" applyFont="1" applyFill="1" applyBorder="1" applyAlignment="1">
      <alignment/>
    </xf>
    <xf numFmtId="39" fontId="7" fillId="0" borderId="2" xfId="0" applyNumberFormat="1" applyFont="1" applyBorder="1" applyAlignment="1">
      <alignment/>
    </xf>
    <xf numFmtId="181" fontId="7" fillId="0" borderId="12" xfId="0" applyNumberFormat="1" applyFont="1" applyBorder="1" applyAlignment="1">
      <alignment vertical="center"/>
    </xf>
    <xf numFmtId="39" fontId="7" fillId="0" borderId="12" xfId="0" applyNumberFormat="1" applyFont="1" applyBorder="1" applyAlignment="1">
      <alignment/>
    </xf>
    <xf numFmtId="43" fontId="6" fillId="0" borderId="1" xfId="20" applyFont="1" applyBorder="1" applyAlignment="1">
      <alignment/>
    </xf>
    <xf numFmtId="43" fontId="6" fillId="0" borderId="1" xfId="20" applyFont="1" applyBorder="1" applyAlignment="1">
      <alignment horizontal="right"/>
    </xf>
    <xf numFmtId="43" fontId="6" fillId="0" borderId="7" xfId="20" applyFont="1" applyBorder="1" applyAlignment="1">
      <alignment/>
    </xf>
    <xf numFmtId="43" fontId="6" fillId="0" borderId="0" xfId="20" applyFont="1" applyBorder="1" applyAlignment="1">
      <alignment/>
    </xf>
    <xf numFmtId="43" fontId="6" fillId="0" borderId="6" xfId="20" applyFont="1" applyFill="1" applyBorder="1" applyAlignment="1">
      <alignment/>
    </xf>
    <xf numFmtId="39" fontId="7" fillId="0" borderId="6" xfId="0" applyNumberFormat="1" applyFont="1" applyFill="1" applyBorder="1" applyAlignment="1">
      <alignment/>
    </xf>
    <xf numFmtId="181" fontId="7" fillId="0" borderId="6" xfId="0" applyNumberFormat="1" applyFont="1" applyFill="1" applyBorder="1" applyAlignment="1">
      <alignment/>
    </xf>
    <xf numFmtId="39" fontId="7" fillId="0" borderId="2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43" fontId="6" fillId="0" borderId="1" xfId="20" applyFont="1" applyFill="1" applyBorder="1" applyAlignment="1">
      <alignment/>
    </xf>
    <xf numFmtId="43" fontId="6" fillId="0" borderId="0" xfId="20" applyFont="1" applyFill="1" applyBorder="1" applyAlignment="1">
      <alignment/>
    </xf>
    <xf numFmtId="43" fontId="7" fillId="0" borderId="1" xfId="20" applyFont="1" applyBorder="1" applyAlignment="1">
      <alignment/>
    </xf>
    <xf numFmtId="43" fontId="7" fillId="0" borderId="6" xfId="20" applyFont="1" applyBorder="1" applyAlignment="1">
      <alignment/>
    </xf>
    <xf numFmtId="43" fontId="7" fillId="0" borderId="7" xfId="20" applyFont="1" applyBorder="1" applyAlignment="1">
      <alignment/>
    </xf>
    <xf numFmtId="43" fontId="6" fillId="0" borderId="6" xfId="20" applyFont="1" applyBorder="1" applyAlignment="1">
      <alignment/>
    </xf>
    <xf numFmtId="43" fontId="7" fillId="0" borderId="2" xfId="20" applyFont="1" applyBorder="1" applyAlignment="1">
      <alignment vertical="center"/>
    </xf>
    <xf numFmtId="43" fontId="7" fillId="0" borderId="12" xfId="20" applyFont="1" applyBorder="1" applyAlignment="1">
      <alignment vertical="center"/>
    </xf>
    <xf numFmtId="43" fontId="7" fillId="0" borderId="13" xfId="20" applyFont="1" applyBorder="1" applyAlignment="1">
      <alignment vertical="center"/>
    </xf>
    <xf numFmtId="43" fontId="6" fillId="0" borderId="4" xfId="20" applyFont="1" applyFill="1" applyBorder="1" applyAlignment="1">
      <alignment/>
    </xf>
    <xf numFmtId="43" fontId="6" fillId="0" borderId="7" xfId="20" applyFont="1" applyFill="1" applyBorder="1" applyAlignment="1">
      <alignment/>
    </xf>
    <xf numFmtId="43" fontId="6" fillId="0" borderId="8" xfId="20" applyFont="1" applyFill="1" applyBorder="1" applyAlignment="1">
      <alignment/>
    </xf>
    <xf numFmtId="43" fontId="6" fillId="0" borderId="11" xfId="20" applyFont="1" applyFill="1" applyBorder="1" applyAlignment="1">
      <alignment/>
    </xf>
    <xf numFmtId="43" fontId="7" fillId="0" borderId="6" xfId="20" applyFont="1" applyFill="1" applyBorder="1" applyAlignment="1">
      <alignment/>
    </xf>
    <xf numFmtId="43" fontId="7" fillId="0" borderId="7" xfId="20" applyFont="1" applyFill="1" applyBorder="1" applyAlignment="1">
      <alignment/>
    </xf>
    <xf numFmtId="43" fontId="6" fillId="0" borderId="4" xfId="20" applyFont="1" applyFill="1" applyBorder="1" applyAlignment="1">
      <alignment horizontal="center"/>
    </xf>
    <xf numFmtId="43" fontId="6" fillId="0" borderId="15" xfId="20" applyFont="1" applyFill="1" applyBorder="1" applyAlignment="1">
      <alignment horizontal="center"/>
    </xf>
    <xf numFmtId="43" fontId="7" fillId="0" borderId="2" xfId="20" applyFont="1" applyFill="1" applyBorder="1" applyAlignment="1">
      <alignment horizontal="center"/>
    </xf>
    <xf numFmtId="43" fontId="7" fillId="0" borderId="12" xfId="20" applyFont="1" applyFill="1" applyBorder="1" applyAlignment="1">
      <alignment horizontal="center"/>
    </xf>
    <xf numFmtId="43" fontId="7" fillId="0" borderId="9" xfId="20" applyFont="1" applyFill="1" applyBorder="1" applyAlignment="1">
      <alignment horizontal="center"/>
    </xf>
    <xf numFmtId="43" fontId="6" fillId="0" borderId="12" xfId="20" applyFont="1" applyFill="1" applyBorder="1" applyAlignment="1">
      <alignment horizontal="center"/>
    </xf>
    <xf numFmtId="43" fontId="6" fillId="0" borderId="9" xfId="20" applyFont="1" applyFill="1" applyBorder="1" applyAlignment="1">
      <alignment horizontal="center"/>
    </xf>
    <xf numFmtId="43" fontId="7" fillId="0" borderId="9" xfId="20" applyFont="1" applyBorder="1" applyAlignment="1">
      <alignment vertical="center"/>
    </xf>
    <xf numFmtId="43" fontId="6" fillId="0" borderId="9" xfId="20" applyFont="1" applyFill="1" applyBorder="1" applyAlignment="1">
      <alignment horizontal="right"/>
    </xf>
    <xf numFmtId="43" fontId="7" fillId="0" borderId="12" xfId="20" applyFont="1" applyFill="1" applyBorder="1" applyAlignment="1">
      <alignment/>
    </xf>
    <xf numFmtId="43" fontId="6" fillId="0" borderId="6" xfId="20" applyFont="1" applyFill="1" applyBorder="1" applyAlignment="1">
      <alignment horizontal="center"/>
    </xf>
    <xf numFmtId="43" fontId="6" fillId="0" borderId="8" xfId="20" applyFont="1" applyFill="1" applyBorder="1" applyAlignment="1">
      <alignment horizontal="center"/>
    </xf>
    <xf numFmtId="43" fontId="7" fillId="0" borderId="12" xfId="20" applyFont="1" applyFill="1" applyBorder="1" applyAlignment="1">
      <alignment horizontal="right"/>
    </xf>
    <xf numFmtId="43" fontId="6" fillId="0" borderId="14" xfId="20" applyFont="1" applyFill="1" applyBorder="1" applyAlignment="1">
      <alignment horizontal="center"/>
    </xf>
    <xf numFmtId="43" fontId="6" fillId="0" borderId="1" xfId="20" applyFont="1" applyFill="1" applyBorder="1" applyAlignment="1">
      <alignment horizontal="center"/>
    </xf>
    <xf numFmtId="43" fontId="6" fillId="0" borderId="12" xfId="20" applyFont="1" applyFill="1" applyBorder="1" applyAlignment="1">
      <alignment/>
    </xf>
    <xf numFmtId="43" fontId="7" fillId="0" borderId="8" xfId="20" applyFont="1" applyFill="1" applyBorder="1" applyAlignment="1">
      <alignment/>
    </xf>
    <xf numFmtId="43" fontId="6" fillId="0" borderId="0" xfId="20" applyFont="1" applyBorder="1" applyAlignment="1">
      <alignment horizontal="right" vertical="center"/>
    </xf>
    <xf numFmtId="43" fontId="6" fillId="0" borderId="7" xfId="20" applyFont="1" applyBorder="1" applyAlignment="1">
      <alignment horizontal="center" vertical="center"/>
    </xf>
    <xf numFmtId="43" fontId="6" fillId="0" borderId="1" xfId="20" applyFont="1" applyBorder="1" applyAlignment="1">
      <alignment horizontal="center" vertical="justify"/>
    </xf>
    <xf numFmtId="43" fontId="6" fillId="0" borderId="0" xfId="20" applyFont="1" applyBorder="1" applyAlignment="1">
      <alignment horizontal="center" vertical="center"/>
    </xf>
    <xf numFmtId="43" fontId="6" fillId="0" borderId="9" xfId="20" applyFont="1" applyBorder="1" applyAlignment="1">
      <alignment horizontal="center" vertical="center"/>
    </xf>
    <xf numFmtId="43" fontId="6" fillId="0" borderId="13" xfId="20" applyFont="1" applyBorder="1" applyAlignment="1">
      <alignment horizontal="center" vertical="center"/>
    </xf>
    <xf numFmtId="43" fontId="6" fillId="0" borderId="12" xfId="20" applyFont="1" applyBorder="1" applyAlignment="1">
      <alignment horizontal="center" vertical="center"/>
    </xf>
    <xf numFmtId="43" fontId="6" fillId="0" borderId="1" xfId="20" applyFont="1" applyFill="1" applyBorder="1" applyAlignment="1">
      <alignment/>
    </xf>
    <xf numFmtId="43" fontId="7" fillId="0" borderId="2" xfId="20" applyFont="1" applyFill="1" applyBorder="1" applyAlignment="1">
      <alignment/>
    </xf>
    <xf numFmtId="43" fontId="6" fillId="0" borderId="6" xfId="20" applyFont="1" applyFill="1" applyBorder="1" applyAlignment="1">
      <alignment/>
    </xf>
    <xf numFmtId="43" fontId="7" fillId="0" borderId="12" xfId="20" applyFont="1" applyFill="1" applyBorder="1" applyAlignment="1">
      <alignment/>
    </xf>
    <xf numFmtId="43" fontId="6" fillId="0" borderId="1" xfId="20" applyFont="1" applyBorder="1" applyAlignment="1">
      <alignment horizontal="left" indent="1"/>
    </xf>
    <xf numFmtId="43" fontId="6" fillId="0" borderId="4" xfId="20" applyFont="1" applyBorder="1" applyAlignment="1">
      <alignment/>
    </xf>
    <xf numFmtId="43" fontId="6" fillId="0" borderId="2" xfId="20" applyFont="1" applyBorder="1" applyAlignment="1">
      <alignment/>
    </xf>
    <xf numFmtId="8" fontId="6" fillId="0" borderId="0" xfId="0" applyNumberFormat="1" applyFont="1" applyAlignment="1">
      <alignment horizontal="right"/>
    </xf>
    <xf numFmtId="43" fontId="6" fillId="0" borderId="6" xfId="20" applyFont="1" applyBorder="1" applyAlignment="1">
      <alignment horizontal="right"/>
    </xf>
    <xf numFmtId="43" fontId="6" fillId="0" borderId="0" xfId="2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43" fontId="6" fillId="0" borderId="7" xfId="2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14" fillId="0" borderId="9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9" fontId="6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6" xfId="20" applyFont="1" applyBorder="1" applyAlignment="1">
      <alignment horizontal="right"/>
    </xf>
    <xf numFmtId="43" fontId="7" fillId="0" borderId="7" xfId="20" applyFont="1" applyBorder="1" applyAlignment="1">
      <alignment horizontal="right"/>
    </xf>
    <xf numFmtId="43" fontId="7" fillId="0" borderId="0" xfId="20" applyFont="1" applyBorder="1" applyAlignment="1">
      <alignment horizontal="right"/>
    </xf>
    <xf numFmtId="43" fontId="7" fillId="0" borderId="1" xfId="20" applyFont="1" applyFill="1" applyBorder="1" applyAlignment="1">
      <alignment horizontal="center"/>
    </xf>
    <xf numFmtId="43" fontId="6" fillId="0" borderId="5" xfId="20" applyFont="1" applyFill="1" applyBorder="1" applyAlignment="1">
      <alignment horizontal="center"/>
    </xf>
    <xf numFmtId="43" fontId="6" fillId="0" borderId="5" xfId="20" applyFont="1" applyFill="1" applyBorder="1" applyAlignment="1">
      <alignment/>
    </xf>
    <xf numFmtId="2" fontId="6" fillId="0" borderId="6" xfId="0" applyNumberFormat="1" applyFont="1" applyBorder="1" applyAlignment="1">
      <alignment/>
    </xf>
    <xf numFmtId="2" fontId="7" fillId="0" borderId="6" xfId="0" applyNumberFormat="1" applyFont="1" applyBorder="1" applyAlignment="1">
      <alignment/>
    </xf>
    <xf numFmtId="0" fontId="6" fillId="0" borderId="6" xfId="0" applyNumberFormat="1" applyFont="1" applyFill="1" applyBorder="1" applyAlignment="1">
      <alignment/>
    </xf>
    <xf numFmtId="2" fontId="6" fillId="0" borderId="5" xfId="0" applyNumberFormat="1" applyFont="1" applyBorder="1" applyAlignment="1">
      <alignment/>
    </xf>
    <xf numFmtId="0" fontId="6" fillId="0" borderId="4" xfId="0" applyNumberFormat="1" applyFont="1" applyFill="1" applyBorder="1" applyAlignment="1">
      <alignment/>
    </xf>
    <xf numFmtId="43" fontId="7" fillId="0" borderId="8" xfId="0" applyNumberFormat="1" applyFont="1" applyFill="1" applyBorder="1" applyAlignment="1">
      <alignment/>
    </xf>
    <xf numFmtId="43" fontId="7" fillId="0" borderId="6" xfId="20" applyFont="1" applyFill="1" applyBorder="1" applyAlignment="1">
      <alignment horizontal="center"/>
    </xf>
    <xf numFmtId="43" fontId="7" fillId="0" borderId="12" xfId="2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4" xfId="0" applyFont="1" applyBorder="1" applyAlignment="1">
      <alignment horizontal="right" vertical="justify"/>
    </xf>
    <xf numFmtId="0" fontId="6" fillId="0" borderId="14" xfId="0" applyFont="1" applyBorder="1" applyAlignment="1">
      <alignment horizontal="right" vertical="justify"/>
    </xf>
    <xf numFmtId="0" fontId="6" fillId="0" borderId="8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37" fontId="6" fillId="0" borderId="6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7" fontId="6" fillId="0" borderId="10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6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6" fillId="0" borderId="6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37" fontId="6" fillId="0" borderId="8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191" fontId="6" fillId="0" borderId="8" xfId="20" applyNumberFormat="1" applyFont="1" applyBorder="1" applyAlignment="1">
      <alignment horizontal="right"/>
    </xf>
    <xf numFmtId="191" fontId="6" fillId="0" borderId="11" xfId="2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7" fontId="6" fillId="0" borderId="8" xfId="0" applyNumberFormat="1" applyFont="1" applyBorder="1" applyAlignment="1">
      <alignment/>
    </xf>
    <xf numFmtId="0" fontId="6" fillId="0" borderId="6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3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43" fontId="6" fillId="0" borderId="4" xfId="20" applyFont="1" applyBorder="1" applyAlignment="1">
      <alignment horizontal="left" indent="1"/>
    </xf>
    <xf numFmtId="43" fontId="6" fillId="0" borderId="15" xfId="20" applyFont="1" applyBorder="1" applyAlignment="1">
      <alignment horizontal="left" indent="1"/>
    </xf>
    <xf numFmtId="43" fontId="6" fillId="0" borderId="4" xfId="20" applyFont="1" applyBorder="1" applyAlignment="1">
      <alignment horizontal="right"/>
    </xf>
    <xf numFmtId="43" fontId="6" fillId="0" borderId="14" xfId="20" applyFont="1" applyBorder="1" applyAlignment="1">
      <alignment horizontal="right"/>
    </xf>
    <xf numFmtId="43" fontId="6" fillId="0" borderId="8" xfId="20" applyFont="1" applyBorder="1" applyAlignment="1">
      <alignment horizontal="left" indent="1"/>
    </xf>
    <xf numFmtId="43" fontId="6" fillId="0" borderId="11" xfId="20" applyFont="1" applyBorder="1" applyAlignment="1">
      <alignment horizontal="left" indent="1"/>
    </xf>
    <xf numFmtId="43" fontId="6" fillId="0" borderId="8" xfId="20" applyFont="1" applyBorder="1" applyAlignment="1">
      <alignment horizontal="right"/>
    </xf>
    <xf numFmtId="43" fontId="6" fillId="0" borderId="10" xfId="20" applyFont="1" applyBorder="1" applyAlignment="1">
      <alignment horizontal="right"/>
    </xf>
    <xf numFmtId="43" fontId="6" fillId="0" borderId="0" xfId="20" applyFont="1" applyBorder="1" applyAlignment="1">
      <alignment horizontal="right" vertical="justify"/>
    </xf>
    <xf numFmtId="43" fontId="6" fillId="0" borderId="10" xfId="20" applyFont="1" applyBorder="1" applyAlignment="1">
      <alignment horizontal="left" indent="1"/>
    </xf>
    <xf numFmtId="43" fontId="6" fillId="0" borderId="6" xfId="20" applyFont="1" applyBorder="1" applyAlignment="1">
      <alignment horizontal="left" indent="1"/>
    </xf>
    <xf numFmtId="43" fontId="6" fillId="0" borderId="7" xfId="20" applyFont="1" applyBorder="1" applyAlignment="1">
      <alignment horizontal="left" indent="1"/>
    </xf>
    <xf numFmtId="43" fontId="6" fillId="0" borderId="0" xfId="20" applyFont="1" applyBorder="1" applyAlignment="1">
      <alignment horizontal="right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3" fontId="6" fillId="0" borderId="6" xfId="20" applyFont="1" applyBorder="1" applyAlignment="1">
      <alignment horizontal="center"/>
    </xf>
    <xf numFmtId="43" fontId="6" fillId="0" borderId="7" xfId="20" applyFont="1" applyBorder="1" applyAlignment="1">
      <alignment horizontal="center"/>
    </xf>
    <xf numFmtId="43" fontId="6" fillId="0" borderId="6" xfId="20" applyFont="1" applyBorder="1" applyAlignment="1">
      <alignment horizontal="center" vertical="center"/>
    </xf>
    <xf numFmtId="43" fontId="6" fillId="0" borderId="7" xfId="2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0</xdr:row>
      <xdr:rowOff>66675</xdr:rowOff>
    </xdr:from>
    <xdr:to>
      <xdr:col>4</xdr:col>
      <xdr:colOff>161925</xdr:colOff>
      <xdr:row>4</xdr:row>
      <xdr:rowOff>9525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66675"/>
          <a:ext cx="6381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3981450</xdr:colOff>
      <xdr:row>1</xdr:row>
      <xdr:rowOff>95250</xdr:rowOff>
    </xdr:from>
    <xdr:to>
      <xdr:col>0</xdr:col>
      <xdr:colOff>4552950</xdr:colOff>
      <xdr:row>4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257175"/>
          <a:ext cx="57150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2</xdr:row>
      <xdr:rowOff>19050</xdr:rowOff>
    </xdr:from>
    <xdr:to>
      <xdr:col>3</xdr:col>
      <xdr:colOff>971550</xdr:colOff>
      <xdr:row>5</xdr:row>
      <xdr:rowOff>95250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04800"/>
          <a:ext cx="561975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5</xdr:row>
      <xdr:rowOff>114300</xdr:rowOff>
    </xdr:from>
    <xdr:to>
      <xdr:col>4</xdr:col>
      <xdr:colOff>361950</xdr:colOff>
      <xdr:row>8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781050"/>
          <a:ext cx="4286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/>
  <dimension ref="A4:J95"/>
  <sheetViews>
    <sheetView showGridLines="0" view="pageBreakPreview" zoomScale="60" zoomScaleNormal="80" workbookViewId="0" topLeftCell="A64">
      <selection activeCell="A91" sqref="A91"/>
    </sheetView>
  </sheetViews>
  <sheetFormatPr defaultColWidth="6.140625" defaultRowHeight="11.25" customHeight="1"/>
  <cols>
    <col min="1" max="1" width="46.421875" style="105" customWidth="1"/>
    <col min="2" max="3" width="17.00390625" style="105" bestFit="1" customWidth="1"/>
    <col min="4" max="4" width="17.57421875" style="105" bestFit="1" customWidth="1"/>
    <col min="5" max="5" width="16.421875" style="105" bestFit="1" customWidth="1"/>
    <col min="6" max="6" width="16.8515625" style="105" bestFit="1" customWidth="1"/>
    <col min="7" max="7" width="15.7109375" style="105" customWidth="1"/>
    <col min="8" max="8" width="22.00390625" style="105" bestFit="1" customWidth="1"/>
    <col min="9" max="9" width="8.421875" style="105" bestFit="1" customWidth="1"/>
    <col min="10" max="10" width="17.00390625" style="105" bestFit="1" customWidth="1"/>
    <col min="11" max="16384" width="9.140625" style="105" customWidth="1"/>
  </cols>
  <sheetData>
    <row r="4" ht="11.25" customHeight="1">
      <c r="A4" s="104"/>
    </row>
    <row r="5" spans="1:10" ht="11.25" customHeight="1">
      <c r="A5" s="307" t="s">
        <v>106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1.25" customHeight="1">
      <c r="A6" s="308" t="s">
        <v>4</v>
      </c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1.25" customHeight="1">
      <c r="A7" s="302" t="s">
        <v>16</v>
      </c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1.25" customHeight="1">
      <c r="A8" s="303" t="s">
        <v>3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1.25" customHeight="1">
      <c r="A9" s="304" t="s">
        <v>225</v>
      </c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1.25" customHeight="1">
      <c r="A10" s="103"/>
      <c r="B10" s="103"/>
      <c r="C10" s="103"/>
      <c r="D10" s="103"/>
      <c r="E10" s="103"/>
      <c r="F10" s="103"/>
      <c r="G10" s="103"/>
      <c r="H10" s="103"/>
      <c r="I10" s="100"/>
      <c r="J10" s="100"/>
    </row>
    <row r="11" spans="1:10" ht="11.25">
      <c r="A11" s="106" t="s">
        <v>122</v>
      </c>
      <c r="B11" s="107"/>
      <c r="C11" s="108"/>
      <c r="D11" s="108"/>
      <c r="E11" s="109"/>
      <c r="F11" s="108"/>
      <c r="G11" s="108"/>
      <c r="H11" s="110"/>
      <c r="I11" s="100"/>
      <c r="J11" s="111">
        <v>1</v>
      </c>
    </row>
    <row r="12" spans="1:10" ht="11.25" customHeight="1">
      <c r="A12" s="112"/>
      <c r="B12" s="113" t="s">
        <v>123</v>
      </c>
      <c r="C12" s="101" t="s">
        <v>123</v>
      </c>
      <c r="D12" s="309" t="s">
        <v>10</v>
      </c>
      <c r="E12" s="310"/>
      <c r="F12" s="310"/>
      <c r="G12" s="310"/>
      <c r="H12" s="310"/>
      <c r="I12" s="114"/>
      <c r="J12" s="101" t="s">
        <v>124</v>
      </c>
    </row>
    <row r="13" spans="1:10" ht="11.25">
      <c r="A13" s="115" t="s">
        <v>1</v>
      </c>
      <c r="B13" s="116" t="s">
        <v>125</v>
      </c>
      <c r="C13" s="116" t="s">
        <v>126</v>
      </c>
      <c r="D13" s="311" t="s">
        <v>11</v>
      </c>
      <c r="E13" s="312"/>
      <c r="F13" s="118" t="s">
        <v>5</v>
      </c>
      <c r="G13" s="311" t="s">
        <v>127</v>
      </c>
      <c r="H13" s="312"/>
      <c r="I13" s="117" t="s">
        <v>5</v>
      </c>
      <c r="J13" s="117" t="s">
        <v>128</v>
      </c>
    </row>
    <row r="14" spans="1:10" ht="11.25">
      <c r="A14" s="119"/>
      <c r="B14" s="120"/>
      <c r="C14" s="121" t="s">
        <v>129</v>
      </c>
      <c r="D14" s="305" t="s">
        <v>130</v>
      </c>
      <c r="E14" s="306"/>
      <c r="F14" s="122" t="s">
        <v>131</v>
      </c>
      <c r="G14" s="305" t="s">
        <v>132</v>
      </c>
      <c r="H14" s="306"/>
      <c r="I14" s="99" t="s">
        <v>133</v>
      </c>
      <c r="J14" s="99" t="s">
        <v>134</v>
      </c>
    </row>
    <row r="15" spans="1:10" ht="11.25">
      <c r="A15" s="123" t="s">
        <v>135</v>
      </c>
      <c r="B15" s="200">
        <f>B27+B16</f>
        <v>96645303</v>
      </c>
      <c r="C15" s="200">
        <f>C27+C16</f>
        <v>96645303</v>
      </c>
      <c r="D15" s="194"/>
      <c r="E15" s="201">
        <f>E27+E16</f>
        <v>19055941.29</v>
      </c>
      <c r="F15" s="157">
        <f>F27+F16</f>
        <v>424.07403219694515</v>
      </c>
      <c r="G15" s="128"/>
      <c r="H15" s="201">
        <f>H27+H16</f>
        <v>87391697.85000001</v>
      </c>
      <c r="I15" s="158">
        <f>H15/C15*100</f>
        <v>90.42518895098297</v>
      </c>
      <c r="J15" s="194">
        <f>C15-H15</f>
        <v>9253605.149999991</v>
      </c>
    </row>
    <row r="16" spans="1:10" ht="11.25">
      <c r="A16" s="181" t="s">
        <v>136</v>
      </c>
      <c r="B16" s="202">
        <f>SUM(B25+B21+B19+B17)</f>
        <v>95535302</v>
      </c>
      <c r="C16" s="202">
        <f>SUM(C25+C21+C19+C17)</f>
        <v>95535302</v>
      </c>
      <c r="D16" s="203"/>
      <c r="E16" s="204">
        <f>SUM(E25+E21+E19+E17)</f>
        <v>14517389.239999998</v>
      </c>
      <c r="F16" s="182">
        <f>E16/C16*100</f>
        <v>15.195837492616079</v>
      </c>
      <c r="G16" s="183"/>
      <c r="H16" s="204">
        <f>SUM(H25+H21+H19+H17)</f>
        <v>82387654.91000001</v>
      </c>
      <c r="I16" s="184">
        <f>H16/C16*100</f>
        <v>86.23791748729701</v>
      </c>
      <c r="J16" s="213">
        <f aca="true" t="shared" si="0" ref="J16:J40">C16-H16</f>
        <v>13147647.089999989</v>
      </c>
    </row>
    <row r="17" spans="1:10" ht="11.25">
      <c r="A17" s="127" t="s">
        <v>137</v>
      </c>
      <c r="B17" s="190">
        <f>SUM(B18)</f>
        <v>314003</v>
      </c>
      <c r="C17" s="190">
        <f>SUM(C18)</f>
        <v>314003</v>
      </c>
      <c r="D17" s="205"/>
      <c r="E17" s="192">
        <f>SUM(E18)</f>
        <v>1416076.53</v>
      </c>
      <c r="F17" s="95">
        <f>E17/C17*100</f>
        <v>450.9754779412936</v>
      </c>
      <c r="G17" s="58"/>
      <c r="H17" s="192">
        <f>SUM(H18)</f>
        <v>4332564.17</v>
      </c>
      <c r="I17" s="96">
        <f>H17/C17*100</f>
        <v>1379.7843237166524</v>
      </c>
      <c r="J17" s="194">
        <f t="shared" si="0"/>
        <v>-4018561.17</v>
      </c>
    </row>
    <row r="18" spans="1:10" ht="11.25">
      <c r="A18" s="127" t="s">
        <v>138</v>
      </c>
      <c r="B18" s="190">
        <v>314003</v>
      </c>
      <c r="C18" s="190">
        <v>314003</v>
      </c>
      <c r="D18" s="205"/>
      <c r="E18" s="192">
        <v>1416076.53</v>
      </c>
      <c r="F18" s="95">
        <f>E18/C18*100</f>
        <v>450.9754779412936</v>
      </c>
      <c r="G18" s="58"/>
      <c r="H18" s="192">
        <v>4332564.17</v>
      </c>
      <c r="I18" s="96">
        <f>H18/C18*100</f>
        <v>1379.7843237166524</v>
      </c>
      <c r="J18" s="194">
        <f t="shared" si="0"/>
        <v>-4018561.17</v>
      </c>
    </row>
    <row r="19" spans="1:10" ht="11.25">
      <c r="A19" s="127" t="s">
        <v>139</v>
      </c>
      <c r="B19" s="190">
        <f>SUM(B20)</f>
        <v>0</v>
      </c>
      <c r="C19" s="190">
        <f>SUM(C20)</f>
        <v>0</v>
      </c>
      <c r="D19" s="205"/>
      <c r="E19" s="192">
        <f>SUM(E20)</f>
        <v>394813.03</v>
      </c>
      <c r="F19" s="193">
        <v>0</v>
      </c>
      <c r="G19" s="58"/>
      <c r="H19" s="192">
        <f>SUM(H20)</f>
        <v>911789.22</v>
      </c>
      <c r="I19" s="96">
        <v>0</v>
      </c>
      <c r="J19" s="194">
        <f t="shared" si="0"/>
        <v>-911789.22</v>
      </c>
    </row>
    <row r="20" spans="1:10" ht="11.25">
      <c r="A20" s="127" t="s">
        <v>140</v>
      </c>
      <c r="B20" s="191">
        <v>0</v>
      </c>
      <c r="C20" s="190">
        <v>0</v>
      </c>
      <c r="D20" s="205"/>
      <c r="E20" s="192">
        <v>394813.03</v>
      </c>
      <c r="F20" s="193">
        <v>0</v>
      </c>
      <c r="G20" s="58"/>
      <c r="H20" s="192">
        <v>911789.22</v>
      </c>
      <c r="I20" s="96">
        <v>0</v>
      </c>
      <c r="J20" s="194">
        <f t="shared" si="0"/>
        <v>-911789.22</v>
      </c>
    </row>
    <row r="21" spans="1:10" ht="11.25">
      <c r="A21" s="127" t="s">
        <v>141</v>
      </c>
      <c r="B21" s="190">
        <f>SUM(B22:B23)</f>
        <v>95221299</v>
      </c>
      <c r="C21" s="190">
        <f>SUM(C22:C23)</f>
        <v>95221299</v>
      </c>
      <c r="D21" s="205"/>
      <c r="E21" s="192">
        <f>SUM(E22:E23)</f>
        <v>12683331.27</v>
      </c>
      <c r="F21" s="95">
        <f>E21/C21*100</f>
        <v>13.31984692836421</v>
      </c>
      <c r="G21" s="58"/>
      <c r="H21" s="192">
        <f>SUM(H22:H23)</f>
        <v>77041697.9</v>
      </c>
      <c r="I21" s="96">
        <f>H21/C21*100</f>
        <v>80.90805177946586</v>
      </c>
      <c r="J21" s="194">
        <f t="shared" si="0"/>
        <v>18179601.099999994</v>
      </c>
    </row>
    <row r="22" spans="1:10" ht="11.25">
      <c r="A22" s="127" t="s">
        <v>142</v>
      </c>
      <c r="B22" s="190">
        <v>95221299</v>
      </c>
      <c r="C22" s="190">
        <v>95221299</v>
      </c>
      <c r="D22" s="205"/>
      <c r="E22" s="192">
        <v>12683331.27</v>
      </c>
      <c r="F22" s="95">
        <f>E22/C22*100</f>
        <v>13.31984692836421</v>
      </c>
      <c r="G22" s="58"/>
      <c r="H22" s="192">
        <v>76220318.61</v>
      </c>
      <c r="I22" s="96">
        <f>H22/C22*100</f>
        <v>80.04545139633098</v>
      </c>
      <c r="J22" s="194">
        <f t="shared" si="0"/>
        <v>19000980.39</v>
      </c>
    </row>
    <row r="23" spans="1:10" ht="11.25">
      <c r="A23" s="127" t="s">
        <v>143</v>
      </c>
      <c r="B23" s="190">
        <v>0</v>
      </c>
      <c r="C23" s="190">
        <v>0</v>
      </c>
      <c r="D23" s="205"/>
      <c r="E23" s="192"/>
      <c r="F23" s="193">
        <v>0</v>
      </c>
      <c r="G23" s="58"/>
      <c r="H23" s="192">
        <v>821379.29</v>
      </c>
      <c r="I23" s="96">
        <v>0</v>
      </c>
      <c r="J23" s="194">
        <f t="shared" si="0"/>
        <v>-821379.29</v>
      </c>
    </row>
    <row r="24" spans="1:10" ht="11.25">
      <c r="A24" s="130" t="s">
        <v>202</v>
      </c>
      <c r="B24" s="190">
        <v>0</v>
      </c>
      <c r="C24" s="190">
        <v>0</v>
      </c>
      <c r="D24" s="205"/>
      <c r="E24" s="192">
        <v>0</v>
      </c>
      <c r="F24" s="193">
        <v>0</v>
      </c>
      <c r="G24" s="58"/>
      <c r="H24" s="192">
        <v>0</v>
      </c>
      <c r="I24" s="96">
        <v>0</v>
      </c>
      <c r="J24" s="194">
        <f t="shared" si="0"/>
        <v>0</v>
      </c>
    </row>
    <row r="25" spans="1:10" ht="11.25">
      <c r="A25" s="127" t="s">
        <v>144</v>
      </c>
      <c r="B25" s="190">
        <f>SUM(B26)</f>
        <v>0</v>
      </c>
      <c r="C25" s="190">
        <f>SUM(C26)</f>
        <v>0</v>
      </c>
      <c r="D25" s="205"/>
      <c r="E25" s="192">
        <f>SUM(E26)</f>
        <v>23168.41</v>
      </c>
      <c r="F25" s="193">
        <v>0</v>
      </c>
      <c r="G25" s="58"/>
      <c r="H25" s="192">
        <f>SUM(H26)</f>
        <v>101603.62</v>
      </c>
      <c r="I25" s="96">
        <v>0</v>
      </c>
      <c r="J25" s="194">
        <f t="shared" si="0"/>
        <v>-101603.62</v>
      </c>
    </row>
    <row r="26" spans="1:10" ht="11.25" customHeight="1">
      <c r="A26" s="129" t="s">
        <v>145</v>
      </c>
      <c r="B26" s="190">
        <v>0</v>
      </c>
      <c r="C26" s="190">
        <v>0</v>
      </c>
      <c r="D26" s="205"/>
      <c r="E26" s="192">
        <v>23168.41</v>
      </c>
      <c r="F26" s="193">
        <v>0</v>
      </c>
      <c r="G26" s="58"/>
      <c r="H26" s="192">
        <v>101603.62</v>
      </c>
      <c r="I26" s="96">
        <v>0</v>
      </c>
      <c r="J26" s="194">
        <f t="shared" si="0"/>
        <v>-101603.62</v>
      </c>
    </row>
    <row r="27" spans="1:10" ht="11.25">
      <c r="A27" s="181" t="s">
        <v>146</v>
      </c>
      <c r="B27" s="202">
        <f>SUM(B35+B31+B28)</f>
        <v>1110001</v>
      </c>
      <c r="C27" s="202">
        <f>SUM(C35+C31+C28)</f>
        <v>1110001</v>
      </c>
      <c r="D27" s="203"/>
      <c r="E27" s="204">
        <f>SUM(E35+E31+E28)</f>
        <v>4538552.05</v>
      </c>
      <c r="F27" s="182">
        <f>E27/C27*100</f>
        <v>408.8781947043291</v>
      </c>
      <c r="G27" s="183"/>
      <c r="H27" s="204">
        <f>SUM(H35+H31+H28)</f>
        <v>5004042.94</v>
      </c>
      <c r="I27" s="184">
        <f>H27/C27*100</f>
        <v>450.81427314029446</v>
      </c>
      <c r="J27" s="213">
        <f t="shared" si="0"/>
        <v>-3894041.9400000004</v>
      </c>
    </row>
    <row r="28" spans="1:10" ht="11.25" customHeight="1">
      <c r="A28" s="127" t="s">
        <v>147</v>
      </c>
      <c r="B28" s="190">
        <f>SUM(B29:B30)</f>
        <v>0</v>
      </c>
      <c r="C28" s="190">
        <f>SUM(C29:C30)</f>
        <v>0</v>
      </c>
      <c r="D28" s="205"/>
      <c r="E28" s="192">
        <f>SUM(E29:E30)</f>
        <v>0</v>
      </c>
      <c r="F28" s="193">
        <v>0</v>
      </c>
      <c r="G28" s="58"/>
      <c r="H28" s="192">
        <f>SUM(H29:H30)</f>
        <v>0</v>
      </c>
      <c r="I28" s="96">
        <v>0</v>
      </c>
      <c r="J28" s="194">
        <f t="shared" si="0"/>
        <v>0</v>
      </c>
    </row>
    <row r="29" spans="1:10" ht="11.25" customHeight="1">
      <c r="A29" s="127" t="s">
        <v>148</v>
      </c>
      <c r="B29" s="191">
        <v>0</v>
      </c>
      <c r="C29" s="190">
        <v>0</v>
      </c>
      <c r="D29" s="205"/>
      <c r="E29" s="192">
        <v>0</v>
      </c>
      <c r="F29" s="193">
        <v>0</v>
      </c>
      <c r="G29" s="58"/>
      <c r="H29" s="192">
        <v>0</v>
      </c>
      <c r="I29" s="96">
        <v>0</v>
      </c>
      <c r="J29" s="194">
        <f t="shared" si="0"/>
        <v>0</v>
      </c>
    </row>
    <row r="30" spans="1:10" ht="11.25">
      <c r="A30" s="127" t="s">
        <v>149</v>
      </c>
      <c r="B30" s="190">
        <v>0</v>
      </c>
      <c r="C30" s="190">
        <v>0</v>
      </c>
      <c r="D30" s="205"/>
      <c r="E30" s="192">
        <v>0</v>
      </c>
      <c r="F30" s="193">
        <v>0</v>
      </c>
      <c r="G30" s="58"/>
      <c r="H30" s="192">
        <v>0</v>
      </c>
      <c r="I30" s="96">
        <v>0</v>
      </c>
      <c r="J30" s="194">
        <f t="shared" si="0"/>
        <v>0</v>
      </c>
    </row>
    <row r="31" spans="1:10" ht="11.25">
      <c r="A31" s="127" t="s">
        <v>150</v>
      </c>
      <c r="B31" s="190">
        <f>SUM(B32:B33)</f>
        <v>1110001</v>
      </c>
      <c r="C31" s="190">
        <f>SUM(C32:C33)</f>
        <v>1110001</v>
      </c>
      <c r="D31" s="205"/>
      <c r="E31" s="192">
        <f>SUM(E32:E34)</f>
        <v>4538552.05</v>
      </c>
      <c r="F31" s="95">
        <f>E31/C31*100</f>
        <v>408.8781947043291</v>
      </c>
      <c r="G31" s="58"/>
      <c r="H31" s="192">
        <f>SUM(H32:H34)</f>
        <v>5004042.94</v>
      </c>
      <c r="I31" s="96">
        <f>H31/C31*100</f>
        <v>450.81427314029446</v>
      </c>
      <c r="J31" s="194">
        <f t="shared" si="0"/>
        <v>-3894041.9400000004</v>
      </c>
    </row>
    <row r="32" spans="1:10" ht="11.25" customHeight="1">
      <c r="A32" s="127" t="s">
        <v>142</v>
      </c>
      <c r="B32" s="190">
        <v>1110001</v>
      </c>
      <c r="C32" s="190">
        <v>1110001</v>
      </c>
      <c r="D32" s="205"/>
      <c r="E32" s="192">
        <v>4538552.05</v>
      </c>
      <c r="F32" s="95">
        <f>E32/C32*100</f>
        <v>408.8781947043291</v>
      </c>
      <c r="G32" s="58"/>
      <c r="H32" s="192">
        <v>4967171.96</v>
      </c>
      <c r="I32" s="96">
        <f>H32/C32*100</f>
        <v>447.4925662229133</v>
      </c>
      <c r="J32" s="194">
        <f t="shared" si="0"/>
        <v>-3857170.96</v>
      </c>
    </row>
    <row r="33" spans="1:10" ht="11.25">
      <c r="A33" s="130" t="s">
        <v>143</v>
      </c>
      <c r="B33" s="190">
        <v>0</v>
      </c>
      <c r="C33" s="190">
        <v>0</v>
      </c>
      <c r="D33" s="205"/>
      <c r="E33" s="192"/>
      <c r="F33" s="193">
        <v>0</v>
      </c>
      <c r="G33" s="58"/>
      <c r="H33" s="192">
        <v>36870.98</v>
      </c>
      <c r="I33" s="96">
        <v>0</v>
      </c>
      <c r="J33" s="194">
        <f t="shared" si="0"/>
        <v>-36870.98</v>
      </c>
    </row>
    <row r="34" spans="1:10" ht="11.25">
      <c r="A34" s="130" t="s">
        <v>202</v>
      </c>
      <c r="B34" s="190">
        <v>0</v>
      </c>
      <c r="C34" s="190">
        <v>0</v>
      </c>
      <c r="D34" s="205"/>
      <c r="E34" s="192">
        <v>0</v>
      </c>
      <c r="F34" s="193">
        <v>0</v>
      </c>
      <c r="G34" s="58"/>
      <c r="H34" s="192">
        <v>0</v>
      </c>
      <c r="I34" s="96">
        <v>0</v>
      </c>
      <c r="J34" s="194">
        <f t="shared" si="0"/>
        <v>0</v>
      </c>
    </row>
    <row r="35" spans="1:10" ht="11.25">
      <c r="A35" s="127" t="s">
        <v>151</v>
      </c>
      <c r="B35" s="190">
        <f>SUM(B36)</f>
        <v>0</v>
      </c>
      <c r="C35" s="190">
        <f>SUM(C36)</f>
        <v>0</v>
      </c>
      <c r="D35" s="205"/>
      <c r="E35" s="192">
        <f>SUM(E36)</f>
        <v>0</v>
      </c>
      <c r="F35" s="193">
        <v>0</v>
      </c>
      <c r="G35" s="58"/>
      <c r="H35" s="192">
        <f>SUM(H36)</f>
        <v>0</v>
      </c>
      <c r="I35" s="96">
        <v>0</v>
      </c>
      <c r="J35" s="194">
        <f t="shared" si="0"/>
        <v>0</v>
      </c>
    </row>
    <row r="36" spans="1:10" ht="11.25" customHeight="1">
      <c r="A36" s="130" t="s">
        <v>152</v>
      </c>
      <c r="B36" s="190">
        <v>0</v>
      </c>
      <c r="C36" s="190">
        <v>0</v>
      </c>
      <c r="D36" s="205"/>
      <c r="E36" s="192">
        <v>0</v>
      </c>
      <c r="F36" s="193">
        <v>0</v>
      </c>
      <c r="G36" s="58"/>
      <c r="H36" s="192">
        <v>0</v>
      </c>
      <c r="I36" s="96">
        <v>0</v>
      </c>
      <c r="J36" s="194">
        <f t="shared" si="0"/>
        <v>0</v>
      </c>
    </row>
    <row r="37" spans="1:10" ht="11.25">
      <c r="A37" s="185" t="s">
        <v>153</v>
      </c>
      <c r="B37" s="202">
        <f>B38</f>
        <v>1000000</v>
      </c>
      <c r="C37" s="202">
        <f>C38</f>
        <v>1000000</v>
      </c>
      <c r="D37" s="203"/>
      <c r="E37" s="204">
        <f>E38</f>
        <v>0</v>
      </c>
      <c r="F37" s="182">
        <f>E37/C37*100</f>
        <v>0</v>
      </c>
      <c r="G37" s="183"/>
      <c r="H37" s="204">
        <f>H38</f>
        <v>1755000</v>
      </c>
      <c r="I37" s="184">
        <f>H37/C37*100</f>
        <v>175.5</v>
      </c>
      <c r="J37" s="213">
        <f t="shared" si="0"/>
        <v>-755000</v>
      </c>
    </row>
    <row r="38" spans="1:10" ht="11.25">
      <c r="A38" s="130" t="s">
        <v>192</v>
      </c>
      <c r="B38" s="190">
        <f>B39</f>
        <v>1000000</v>
      </c>
      <c r="C38" s="190">
        <f>C39</f>
        <v>1000000</v>
      </c>
      <c r="D38" s="205"/>
      <c r="E38" s="192">
        <f>E39</f>
        <v>0</v>
      </c>
      <c r="F38" s="95">
        <f>E38/C38*100</f>
        <v>0</v>
      </c>
      <c r="G38" s="58"/>
      <c r="H38" s="192">
        <f>H39</f>
        <v>1755000</v>
      </c>
      <c r="I38" s="96">
        <f>H38/C38*100</f>
        <v>175.5</v>
      </c>
      <c r="J38" s="194">
        <f t="shared" si="0"/>
        <v>-755000</v>
      </c>
    </row>
    <row r="39" spans="1:10" ht="11.25" customHeight="1">
      <c r="A39" s="130" t="s">
        <v>193</v>
      </c>
      <c r="B39" s="190">
        <v>1000000</v>
      </c>
      <c r="C39" s="190">
        <v>1000000</v>
      </c>
      <c r="D39" s="205"/>
      <c r="E39" s="192">
        <v>0</v>
      </c>
      <c r="F39" s="95">
        <f>E39/C39*100</f>
        <v>0</v>
      </c>
      <c r="G39" s="58"/>
      <c r="H39" s="192">
        <v>1755000</v>
      </c>
      <c r="I39" s="96">
        <f>H39/C39*100</f>
        <v>175.5</v>
      </c>
      <c r="J39" s="194">
        <f t="shared" si="0"/>
        <v>-755000</v>
      </c>
    </row>
    <row r="40" spans="1:10" ht="11.25">
      <c r="A40" s="186" t="s">
        <v>154</v>
      </c>
      <c r="B40" s="206">
        <f>B15+B37</f>
        <v>97645303</v>
      </c>
      <c r="C40" s="206">
        <f>C15+C37</f>
        <v>97645303</v>
      </c>
      <c r="D40" s="207"/>
      <c r="E40" s="208">
        <f>E15+E37</f>
        <v>19055941.29</v>
      </c>
      <c r="F40" s="187">
        <f>E40/C40*100</f>
        <v>19.515471512234438</v>
      </c>
      <c r="G40" s="188"/>
      <c r="H40" s="222">
        <f>H15+H37</f>
        <v>89146697.85000001</v>
      </c>
      <c r="I40" s="189">
        <f>H40/C40*100</f>
        <v>91.29645268241936</v>
      </c>
      <c r="J40" s="224">
        <f t="shared" si="0"/>
        <v>8498605.149999991</v>
      </c>
    </row>
    <row r="41" spans="1:10" ht="11.25">
      <c r="A41" s="131" t="s">
        <v>155</v>
      </c>
      <c r="B41" s="209"/>
      <c r="C41" s="209"/>
      <c r="D41" s="209"/>
      <c r="E41" s="210"/>
      <c r="F41" s="124"/>
      <c r="G41" s="125"/>
      <c r="H41" s="210"/>
      <c r="I41" s="132"/>
      <c r="J41" s="225"/>
    </row>
    <row r="42" spans="1:10" ht="11.25">
      <c r="A42" s="127" t="s">
        <v>156</v>
      </c>
      <c r="B42" s="194"/>
      <c r="C42" s="194"/>
      <c r="D42" s="194"/>
      <c r="E42" s="210"/>
      <c r="F42" s="126"/>
      <c r="G42" s="128"/>
      <c r="H42" s="210"/>
      <c r="I42" s="133"/>
      <c r="J42" s="225"/>
    </row>
    <row r="43" spans="1:10" ht="11.25">
      <c r="A43" s="127" t="s">
        <v>157</v>
      </c>
      <c r="B43" s="194"/>
      <c r="C43" s="194"/>
      <c r="D43" s="194"/>
      <c r="E43" s="210"/>
      <c r="F43" s="126"/>
      <c r="G43" s="128"/>
      <c r="H43" s="210"/>
      <c r="I43" s="133"/>
      <c r="J43" s="225"/>
    </row>
    <row r="44" spans="1:10" ht="11.25">
      <c r="A44" s="134" t="s">
        <v>158</v>
      </c>
      <c r="B44" s="194"/>
      <c r="C44" s="194"/>
      <c r="D44" s="194"/>
      <c r="E44" s="210"/>
      <c r="F44" s="126"/>
      <c r="G44" s="128"/>
      <c r="H44" s="210"/>
      <c r="I44" s="133"/>
      <c r="J44" s="225"/>
    </row>
    <row r="45" spans="1:10" ht="11.25">
      <c r="A45" s="127" t="s">
        <v>159</v>
      </c>
      <c r="B45" s="194"/>
      <c r="C45" s="194"/>
      <c r="D45" s="194"/>
      <c r="E45" s="210"/>
      <c r="F45" s="126"/>
      <c r="G45" s="128"/>
      <c r="H45" s="210"/>
      <c r="I45" s="133"/>
      <c r="J45" s="225"/>
    </row>
    <row r="46" spans="1:10" ht="11.25">
      <c r="A46" s="127" t="s">
        <v>157</v>
      </c>
      <c r="B46" s="194"/>
      <c r="C46" s="194"/>
      <c r="D46" s="194"/>
      <c r="E46" s="210"/>
      <c r="F46" s="126"/>
      <c r="G46" s="128"/>
      <c r="H46" s="210"/>
      <c r="I46" s="133"/>
      <c r="J46" s="225"/>
    </row>
    <row r="47" spans="1:10" ht="11.25">
      <c r="A47" s="134" t="s">
        <v>158</v>
      </c>
      <c r="B47" s="211"/>
      <c r="C47" s="211"/>
      <c r="D47" s="211"/>
      <c r="E47" s="212"/>
      <c r="F47" s="135"/>
      <c r="G47" s="136"/>
      <c r="H47" s="212"/>
      <c r="I47" s="137"/>
      <c r="J47" s="226"/>
    </row>
    <row r="48" spans="1:10" ht="11.25">
      <c r="A48" s="186" t="s">
        <v>160</v>
      </c>
      <c r="B48" s="213">
        <f>B40+B41</f>
        <v>97645303</v>
      </c>
      <c r="C48" s="213">
        <f>C40+C41</f>
        <v>97645303</v>
      </c>
      <c r="D48" s="213"/>
      <c r="E48" s="214">
        <f>E40+E41</f>
        <v>19055941.29</v>
      </c>
      <c r="F48" s="195">
        <f>F40+F41</f>
        <v>19.515471512234438</v>
      </c>
      <c r="G48" s="196"/>
      <c r="H48" s="214">
        <f>H40+H41</f>
        <v>89146697.85000001</v>
      </c>
      <c r="I48" s="197">
        <f>I40+I41</f>
        <v>91.29645268241936</v>
      </c>
      <c r="J48" s="227">
        <f>J40+J41</f>
        <v>8498605.149999991</v>
      </c>
    </row>
    <row r="49" spans="1:10" ht="11.25" customHeight="1">
      <c r="A49" s="140" t="s">
        <v>161</v>
      </c>
      <c r="B49" s="215" t="s">
        <v>43</v>
      </c>
      <c r="C49" s="215" t="s">
        <v>43</v>
      </c>
      <c r="D49" s="215" t="s">
        <v>43</v>
      </c>
      <c r="E49" s="216" t="s">
        <v>43</v>
      </c>
      <c r="F49" s="141" t="s">
        <v>43</v>
      </c>
      <c r="G49" s="132"/>
      <c r="H49" s="216"/>
      <c r="I49" s="141" t="s">
        <v>43</v>
      </c>
      <c r="J49" s="228" t="s">
        <v>43</v>
      </c>
    </row>
    <row r="50" spans="1:10" ht="11.25" customHeight="1">
      <c r="A50" s="140" t="s">
        <v>162</v>
      </c>
      <c r="B50" s="217"/>
      <c r="C50" s="217"/>
      <c r="D50" s="218"/>
      <c r="E50" s="219"/>
      <c r="F50" s="138"/>
      <c r="G50" s="139"/>
      <c r="H50" s="219"/>
      <c r="I50" s="142" t="s">
        <v>43</v>
      </c>
      <c r="J50" s="220" t="s">
        <v>43</v>
      </c>
    </row>
    <row r="51" spans="1:10" ht="11.25" customHeight="1">
      <c r="A51" s="140" t="s">
        <v>104</v>
      </c>
      <c r="B51" s="220" t="s">
        <v>43</v>
      </c>
      <c r="C51" s="220" t="s">
        <v>43</v>
      </c>
      <c r="D51" s="220" t="s">
        <v>43</v>
      </c>
      <c r="E51" s="221" t="s">
        <v>43</v>
      </c>
      <c r="F51" s="144" t="s">
        <v>43</v>
      </c>
      <c r="G51" s="143"/>
      <c r="H51" s="223">
        <v>4584365.98</v>
      </c>
      <c r="I51" s="144" t="s">
        <v>43</v>
      </c>
      <c r="J51" s="220" t="s">
        <v>43</v>
      </c>
    </row>
    <row r="53" spans="1:10" ht="11.25">
      <c r="A53" s="145"/>
      <c r="B53" s="146" t="s">
        <v>14</v>
      </c>
      <c r="C53" s="146" t="s">
        <v>15</v>
      </c>
      <c r="D53" s="146" t="s">
        <v>14</v>
      </c>
      <c r="E53" s="301" t="s">
        <v>13</v>
      </c>
      <c r="F53" s="301"/>
      <c r="G53" s="301" t="s">
        <v>12</v>
      </c>
      <c r="H53" s="301"/>
      <c r="I53" s="301"/>
      <c r="J53" s="147" t="s">
        <v>124</v>
      </c>
    </row>
    <row r="54" spans="1:10" ht="11.25">
      <c r="A54" s="148" t="s">
        <v>2</v>
      </c>
      <c r="B54" s="149" t="s">
        <v>125</v>
      </c>
      <c r="C54" s="149" t="s">
        <v>18</v>
      </c>
      <c r="D54" s="149" t="s">
        <v>126</v>
      </c>
      <c r="E54" s="150" t="s">
        <v>11</v>
      </c>
      <c r="F54" s="150" t="s">
        <v>127</v>
      </c>
      <c r="G54" s="150" t="s">
        <v>11</v>
      </c>
      <c r="H54" s="150" t="s">
        <v>127</v>
      </c>
      <c r="I54" s="150" t="s">
        <v>5</v>
      </c>
      <c r="J54" s="150" t="s">
        <v>163</v>
      </c>
    </row>
    <row r="55" spans="1:10" ht="11.25">
      <c r="A55" s="151"/>
      <c r="B55" s="152" t="s">
        <v>164</v>
      </c>
      <c r="C55" s="152" t="s">
        <v>165</v>
      </c>
      <c r="D55" s="152" t="s">
        <v>166</v>
      </c>
      <c r="E55" s="152" t="s">
        <v>167</v>
      </c>
      <c r="F55" s="152" t="s">
        <v>168</v>
      </c>
      <c r="G55" s="152" t="s">
        <v>169</v>
      </c>
      <c r="H55" s="152" t="s">
        <v>170</v>
      </c>
      <c r="I55" s="153" t="s">
        <v>171</v>
      </c>
      <c r="J55" s="153" t="s">
        <v>172</v>
      </c>
    </row>
    <row r="56" spans="1:10" ht="11.25">
      <c r="A56" s="154" t="s">
        <v>173</v>
      </c>
      <c r="B56" s="229">
        <f>B60+B57</f>
        <v>96645303</v>
      </c>
      <c r="C56" s="229">
        <f>C60+C57</f>
        <v>10407423.11</v>
      </c>
      <c r="D56" s="229">
        <f>D60+D57</f>
        <v>107052726.11</v>
      </c>
      <c r="E56" s="229">
        <f>E57+E60</f>
        <v>16032542.200000001</v>
      </c>
      <c r="F56" s="229">
        <f>F57+F60</f>
        <v>79865001.92999999</v>
      </c>
      <c r="G56" s="229">
        <f>G57+G60</f>
        <v>16178023.36</v>
      </c>
      <c r="H56" s="229">
        <f>H57+H60</f>
        <v>74151397.26</v>
      </c>
      <c r="I56" s="267">
        <f aca="true" t="shared" si="1" ref="I56:I61">H56/D56*100</f>
        <v>69.26623912763057</v>
      </c>
      <c r="J56" s="225">
        <f>D56-H56</f>
        <v>32901328.849999994</v>
      </c>
    </row>
    <row r="57" spans="1:10" ht="11.25">
      <c r="A57" s="198" t="s">
        <v>174</v>
      </c>
      <c r="B57" s="202">
        <f>SUM(B58:B59)</f>
        <v>95511302</v>
      </c>
      <c r="C57" s="202">
        <f>SUM(C58:C59)</f>
        <v>3354557.5999999996</v>
      </c>
      <c r="D57" s="264">
        <f>B57+C57</f>
        <v>98865859.6</v>
      </c>
      <c r="E57" s="264">
        <f>E58+E59</f>
        <v>15082394.23</v>
      </c>
      <c r="F57" s="264">
        <f>F58+F59</f>
        <v>72199342.07</v>
      </c>
      <c r="G57" s="264">
        <f>G59+G58</f>
        <v>14671940.37</v>
      </c>
      <c r="H57" s="264">
        <f>H58+H59</f>
        <v>70286534.43</v>
      </c>
      <c r="I57" s="268">
        <f t="shared" si="1"/>
        <v>71.09282690139075</v>
      </c>
      <c r="J57" s="273">
        <f aca="true" t="shared" si="2" ref="J57:J66">D57-H57</f>
        <v>28579325.169999987</v>
      </c>
    </row>
    <row r="58" spans="1:10" s="104" customFormat="1" ht="11.25">
      <c r="A58" s="154" t="s">
        <v>175</v>
      </c>
      <c r="B58" s="190">
        <v>89540297</v>
      </c>
      <c r="C58" s="190">
        <f>-3571415.96-C66</f>
        <v>-4894662.17</v>
      </c>
      <c r="D58" s="229">
        <f>B58+C58</f>
        <v>84645634.83</v>
      </c>
      <c r="E58" s="229">
        <f>13703277.82-E66</f>
        <v>12805642.08</v>
      </c>
      <c r="F58" s="229">
        <f>65154889.37-F66</f>
        <v>63123638.839999996</v>
      </c>
      <c r="G58" s="229">
        <f>13572582.43-G66</f>
        <v>12674946.69</v>
      </c>
      <c r="H58" s="229">
        <f>64893498.59-H66</f>
        <v>62862248.06</v>
      </c>
      <c r="I58" s="267">
        <f t="shared" si="1"/>
        <v>74.2651977107276</v>
      </c>
      <c r="J58" s="225">
        <f t="shared" si="2"/>
        <v>21783386.769999996</v>
      </c>
    </row>
    <row r="59" spans="1:10" ht="11.25">
      <c r="A59" s="154" t="s">
        <v>176</v>
      </c>
      <c r="B59" s="190">
        <v>5971005</v>
      </c>
      <c r="C59" s="190">
        <v>8249219.77</v>
      </c>
      <c r="D59" s="229">
        <f>B59+C59</f>
        <v>14220224.77</v>
      </c>
      <c r="E59" s="229">
        <v>2276752.15</v>
      </c>
      <c r="F59" s="229">
        <v>9075703.23</v>
      </c>
      <c r="G59" s="229">
        <v>1996993.68</v>
      </c>
      <c r="H59" s="229">
        <v>7424286.37</v>
      </c>
      <c r="I59" s="267">
        <f t="shared" si="1"/>
        <v>52.20934612554651</v>
      </c>
      <c r="J59" s="225">
        <f t="shared" si="2"/>
        <v>6795938.399999999</v>
      </c>
    </row>
    <row r="60" spans="1:10" s="104" customFormat="1" ht="10.5">
      <c r="A60" s="198" t="s">
        <v>177</v>
      </c>
      <c r="B60" s="202">
        <f>SUM(B61:B62)</f>
        <v>1134001</v>
      </c>
      <c r="C60" s="202">
        <f>SUM(C61:C62)</f>
        <v>7052865.51</v>
      </c>
      <c r="D60" s="264">
        <f>B60+C60</f>
        <v>8186866.51</v>
      </c>
      <c r="E60" s="264">
        <f>E62+E61</f>
        <v>950147.97</v>
      </c>
      <c r="F60" s="264">
        <f>F62+F61</f>
        <v>7665659.86</v>
      </c>
      <c r="G60" s="264">
        <f>G62+G61</f>
        <v>1506082.99</v>
      </c>
      <c r="H60" s="264">
        <f>H62+H61</f>
        <v>3864862.83</v>
      </c>
      <c r="I60" s="268">
        <f t="shared" si="1"/>
        <v>47.208084134255664</v>
      </c>
      <c r="J60" s="273">
        <f t="shared" si="2"/>
        <v>4322003.68</v>
      </c>
    </row>
    <row r="61" spans="1:10" ht="11.25">
      <c r="A61" s="154" t="s">
        <v>178</v>
      </c>
      <c r="B61" s="190">
        <v>1134001</v>
      </c>
      <c r="C61" s="190">
        <v>7052865.51</v>
      </c>
      <c r="D61" s="229">
        <f>B61+C61</f>
        <v>8186866.51</v>
      </c>
      <c r="E61" s="229">
        <v>950147.97</v>
      </c>
      <c r="F61" s="229">
        <v>7665659.86</v>
      </c>
      <c r="G61" s="229">
        <v>1506082.99</v>
      </c>
      <c r="H61" s="229">
        <v>3864862.83</v>
      </c>
      <c r="I61" s="267">
        <f t="shared" si="1"/>
        <v>47.208084134255664</v>
      </c>
      <c r="J61" s="225">
        <f t="shared" si="2"/>
        <v>4322003.68</v>
      </c>
    </row>
    <row r="62" spans="1:10" ht="11.25">
      <c r="A62" s="154" t="s">
        <v>179</v>
      </c>
      <c r="B62" s="190"/>
      <c r="C62" s="190"/>
      <c r="D62" s="229"/>
      <c r="E62" s="229"/>
      <c r="F62" s="229"/>
      <c r="G62" s="229"/>
      <c r="H62" s="229"/>
      <c r="I62" s="267"/>
      <c r="J62" s="225">
        <f t="shared" si="2"/>
        <v>0</v>
      </c>
    </row>
    <row r="63" spans="1:10" ht="11.25">
      <c r="A63" s="154" t="s">
        <v>180</v>
      </c>
      <c r="B63" s="205"/>
      <c r="C63" s="205"/>
      <c r="D63" s="229"/>
      <c r="E63" s="229"/>
      <c r="F63" s="229"/>
      <c r="G63" s="229"/>
      <c r="H63" s="229"/>
      <c r="I63" s="267"/>
      <c r="J63" s="225">
        <f t="shared" si="2"/>
        <v>0</v>
      </c>
    </row>
    <row r="64" spans="1:10" ht="15" customHeight="1">
      <c r="A64" s="154" t="s">
        <v>181</v>
      </c>
      <c r="B64" s="194"/>
      <c r="C64" s="194"/>
      <c r="D64" s="229"/>
      <c r="E64" s="229"/>
      <c r="F64" s="229"/>
      <c r="G64" s="229"/>
      <c r="H64" s="229"/>
      <c r="I64" s="269"/>
      <c r="J64" s="225">
        <f t="shared" si="2"/>
        <v>0</v>
      </c>
    </row>
    <row r="65" spans="1:10" ht="11.25">
      <c r="A65" s="198" t="s">
        <v>182</v>
      </c>
      <c r="B65" s="213">
        <f>B66</f>
        <v>1000000</v>
      </c>
      <c r="C65" s="213">
        <f>C66</f>
        <v>1323246.21</v>
      </c>
      <c r="D65" s="264">
        <f>B65+C65</f>
        <v>2323246.21</v>
      </c>
      <c r="E65" s="264">
        <f>E66</f>
        <v>897635.74</v>
      </c>
      <c r="F65" s="264">
        <f>F66</f>
        <v>2031250.53</v>
      </c>
      <c r="G65" s="264">
        <f>G66</f>
        <v>897635.74</v>
      </c>
      <c r="H65" s="264">
        <f>H66</f>
        <v>2031250.53</v>
      </c>
      <c r="I65" s="268">
        <f>H65/D65*100</f>
        <v>87.43156542155728</v>
      </c>
      <c r="J65" s="273">
        <f t="shared" si="2"/>
        <v>291995.67999999993</v>
      </c>
    </row>
    <row r="66" spans="1:10" ht="11.25" customHeight="1">
      <c r="A66" s="130" t="s">
        <v>201</v>
      </c>
      <c r="B66" s="194">
        <v>1000000</v>
      </c>
      <c r="C66" s="190">
        <v>1323246.21</v>
      </c>
      <c r="D66" s="265">
        <f>B66+C66</f>
        <v>2323246.21</v>
      </c>
      <c r="E66" s="265">
        <v>897635.74</v>
      </c>
      <c r="F66" s="265">
        <v>2031250.53</v>
      </c>
      <c r="G66" s="265">
        <v>897635.74</v>
      </c>
      <c r="H66" s="265">
        <v>2031250.53</v>
      </c>
      <c r="I66" s="270">
        <f>H66/D66*100</f>
        <v>87.43156542155728</v>
      </c>
      <c r="J66" s="225">
        <f t="shared" si="2"/>
        <v>291995.67999999993</v>
      </c>
    </row>
    <row r="67" spans="1:10" ht="11.25">
      <c r="A67" s="155" t="s">
        <v>183</v>
      </c>
      <c r="B67" s="230">
        <f>B56+B65</f>
        <v>97645303</v>
      </c>
      <c r="C67" s="230">
        <f>C65+C56</f>
        <v>11730669.32</v>
      </c>
      <c r="D67" s="229">
        <f>D65+D56</f>
        <v>109375972.32</v>
      </c>
      <c r="E67" s="230">
        <f>E56+E65</f>
        <v>16930177.94</v>
      </c>
      <c r="F67" s="230">
        <f>F56+F65</f>
        <v>81896252.46</v>
      </c>
      <c r="G67" s="230">
        <f>G56+G65</f>
        <v>17075659.099999998</v>
      </c>
      <c r="H67" s="230">
        <f>H56+H65</f>
        <v>76182647.79</v>
      </c>
      <c r="I67" s="270">
        <f>H67/D67*100</f>
        <v>69.65208735892499</v>
      </c>
      <c r="J67" s="230">
        <f>D67-H67</f>
        <v>33193324.529999986</v>
      </c>
    </row>
    <row r="68" spans="1:10" ht="11.25">
      <c r="A68" s="131" t="s">
        <v>184</v>
      </c>
      <c r="B68" s="209"/>
      <c r="C68" s="209"/>
      <c r="D68" s="209"/>
      <c r="E68" s="209"/>
      <c r="F68" s="209"/>
      <c r="G68" s="209"/>
      <c r="H68" s="209"/>
      <c r="I68" s="271"/>
      <c r="J68" s="215"/>
    </row>
    <row r="69" spans="1:10" ht="11.25">
      <c r="A69" s="127" t="s">
        <v>185</v>
      </c>
      <c r="B69" s="194"/>
      <c r="C69" s="194"/>
      <c r="D69" s="194"/>
      <c r="E69" s="200"/>
      <c r="F69" s="194"/>
      <c r="G69" s="194"/>
      <c r="H69" s="200"/>
      <c r="I69" s="133"/>
      <c r="J69" s="225"/>
    </row>
    <row r="70" spans="1:10" ht="11.25">
      <c r="A70" s="127" t="s">
        <v>186</v>
      </c>
      <c r="B70" s="194"/>
      <c r="C70" s="194"/>
      <c r="D70" s="194"/>
      <c r="E70" s="200"/>
      <c r="F70" s="194"/>
      <c r="G70" s="194"/>
      <c r="H70" s="200"/>
      <c r="I70" s="133"/>
      <c r="J70" s="225"/>
    </row>
    <row r="71" spans="1:10" ht="11.25">
      <c r="A71" s="127" t="s">
        <v>187</v>
      </c>
      <c r="B71" s="194"/>
      <c r="C71" s="194"/>
      <c r="D71" s="194"/>
      <c r="E71" s="200"/>
      <c r="F71" s="194"/>
      <c r="G71" s="194"/>
      <c r="H71" s="200"/>
      <c r="I71" s="133"/>
      <c r="J71" s="225"/>
    </row>
    <row r="72" spans="1:10" ht="11.25">
      <c r="A72" s="127" t="s">
        <v>188</v>
      </c>
      <c r="B72" s="194"/>
      <c r="C72" s="194"/>
      <c r="D72" s="194"/>
      <c r="E72" s="200"/>
      <c r="F72" s="194"/>
      <c r="G72" s="194"/>
      <c r="H72" s="200"/>
      <c r="I72" s="133"/>
      <c r="J72" s="225"/>
    </row>
    <row r="73" spans="1:10" ht="11.25">
      <c r="A73" s="127" t="s">
        <v>186</v>
      </c>
      <c r="B73" s="194"/>
      <c r="C73" s="194"/>
      <c r="D73" s="194"/>
      <c r="E73" s="200"/>
      <c r="F73" s="194"/>
      <c r="G73" s="194"/>
      <c r="H73" s="200"/>
      <c r="I73" s="133"/>
      <c r="J73" s="225"/>
    </row>
    <row r="74" spans="1:10" ht="11.25">
      <c r="A74" s="156" t="s">
        <v>187</v>
      </c>
      <c r="B74" s="211"/>
      <c r="C74" s="211"/>
      <c r="D74" s="211"/>
      <c r="E74" s="266"/>
      <c r="F74" s="211"/>
      <c r="G74" s="211"/>
      <c r="H74" s="266"/>
      <c r="I74" s="137"/>
      <c r="J74" s="226"/>
    </row>
    <row r="75" spans="1:10" ht="11.25">
      <c r="A75" s="199" t="s">
        <v>189</v>
      </c>
      <c r="B75" s="231">
        <f aca="true" t="shared" si="3" ref="B75:J75">B67+B68</f>
        <v>97645303</v>
      </c>
      <c r="C75" s="231">
        <f t="shared" si="3"/>
        <v>11730669.32</v>
      </c>
      <c r="D75" s="231">
        <f t="shared" si="3"/>
        <v>109375972.32</v>
      </c>
      <c r="E75" s="231">
        <f t="shared" si="3"/>
        <v>16930177.94</v>
      </c>
      <c r="F75" s="231">
        <f t="shared" si="3"/>
        <v>81896252.46</v>
      </c>
      <c r="G75" s="231">
        <f t="shared" si="3"/>
        <v>17075659.099999998</v>
      </c>
      <c r="H75" s="231">
        <f t="shared" si="3"/>
        <v>76182647.79</v>
      </c>
      <c r="I75" s="272">
        <f t="shared" si="3"/>
        <v>69.65208735892499</v>
      </c>
      <c r="J75" s="231">
        <f t="shared" si="3"/>
        <v>33193324.529999986</v>
      </c>
    </row>
    <row r="76" spans="1:10" ht="11.25">
      <c r="A76" s="151" t="s">
        <v>190</v>
      </c>
      <c r="B76" s="220" t="s">
        <v>43</v>
      </c>
      <c r="C76" s="220" t="s">
        <v>43</v>
      </c>
      <c r="D76" s="220" t="s">
        <v>43</v>
      </c>
      <c r="E76" s="220" t="s">
        <v>43</v>
      </c>
      <c r="F76" s="220" t="s">
        <v>43</v>
      </c>
      <c r="G76" s="220" t="s">
        <v>43</v>
      </c>
      <c r="H76" s="211">
        <f>H48-H75</f>
        <v>12964050.060000002</v>
      </c>
      <c r="I76" s="143" t="s">
        <v>43</v>
      </c>
      <c r="J76" s="220" t="s">
        <v>43</v>
      </c>
    </row>
    <row r="77" spans="1:10" ht="11.25">
      <c r="A77" s="199" t="s">
        <v>191</v>
      </c>
      <c r="B77" s="231">
        <f aca="true" t="shared" si="4" ref="B77:G77">B75</f>
        <v>97645303</v>
      </c>
      <c r="C77" s="231">
        <f t="shared" si="4"/>
        <v>11730669.32</v>
      </c>
      <c r="D77" s="231">
        <f t="shared" si="4"/>
        <v>109375972.32</v>
      </c>
      <c r="E77" s="231">
        <f t="shared" si="4"/>
        <v>16930177.94</v>
      </c>
      <c r="F77" s="231">
        <f t="shared" si="4"/>
        <v>81896252.46</v>
      </c>
      <c r="G77" s="231">
        <f t="shared" si="4"/>
        <v>17075659.099999998</v>
      </c>
      <c r="H77" s="231">
        <f>H75+H76</f>
        <v>89146697.85000001</v>
      </c>
      <c r="I77" s="272">
        <f>H77/D77*100</f>
        <v>81.50482775977942</v>
      </c>
      <c r="J77" s="218">
        <f>J75</f>
        <v>33193324.529999986</v>
      </c>
    </row>
    <row r="78" ht="11.25" customHeight="1">
      <c r="A78" s="56" t="s">
        <v>114</v>
      </c>
    </row>
    <row r="93" spans="1:9" ht="11.25" customHeight="1">
      <c r="A93" s="1" t="s">
        <v>121</v>
      </c>
      <c r="B93" s="55"/>
      <c r="D93" s="33" t="s">
        <v>115</v>
      </c>
      <c r="E93" s="55"/>
      <c r="F93" s="55"/>
      <c r="G93" s="55"/>
      <c r="H93" s="33" t="s">
        <v>116</v>
      </c>
      <c r="I93" s="55"/>
    </row>
    <row r="94" spans="1:9" ht="11.25" customHeight="1">
      <c r="A94" s="1" t="s">
        <v>117</v>
      </c>
      <c r="B94" s="55"/>
      <c r="D94" s="33" t="s">
        <v>221</v>
      </c>
      <c r="E94" s="55"/>
      <c r="F94" s="55"/>
      <c r="G94" s="55"/>
      <c r="H94" s="33" t="s">
        <v>118</v>
      </c>
      <c r="I94" s="55"/>
    </row>
    <row r="95" spans="1:9" ht="11.25" customHeight="1">
      <c r="A95" s="6" t="s">
        <v>119</v>
      </c>
      <c r="B95" s="55"/>
      <c r="C95" s="19"/>
      <c r="D95" s="55"/>
      <c r="E95" s="55"/>
      <c r="F95" s="55"/>
      <c r="G95" s="55"/>
      <c r="H95" s="33" t="s">
        <v>120</v>
      </c>
      <c r="I95" s="55"/>
    </row>
  </sheetData>
  <mergeCells count="12">
    <mergeCell ref="A5:J5"/>
    <mergeCell ref="A6:J6"/>
    <mergeCell ref="D12:H12"/>
    <mergeCell ref="G13:H13"/>
    <mergeCell ref="D13:E13"/>
    <mergeCell ref="E53:F53"/>
    <mergeCell ref="G53:I53"/>
    <mergeCell ref="A7:J7"/>
    <mergeCell ref="A8:J8"/>
    <mergeCell ref="A9:J9"/>
    <mergeCell ref="G14:H14"/>
    <mergeCell ref="D14:E14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landscape" paperSize="9" scale="72" r:id="rId2"/>
  <headerFooter alignWithMargins="0">
    <oddFooter>&amp;RContinua &amp;P de &amp;N</oddFooter>
  </headerFooter>
  <rowBreaks count="1" manualBreakCount="1">
    <brk id="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98"/>
  <sheetViews>
    <sheetView showGridLines="0" view="pageBreakPreview" zoomScale="60" zoomScaleNormal="90" workbookViewId="0" topLeftCell="A58">
      <selection activeCell="C92" sqref="C92"/>
    </sheetView>
  </sheetViews>
  <sheetFormatPr defaultColWidth="9.140625" defaultRowHeight="12.75"/>
  <cols>
    <col min="1" max="1" width="75.421875" style="3" customWidth="1"/>
    <col min="2" max="2" width="13.7109375" style="3" customWidth="1"/>
    <col min="3" max="3" width="15.421875" style="7" customWidth="1"/>
    <col min="4" max="4" width="14.140625" style="57" customWidth="1"/>
    <col min="5" max="5" width="11.8515625" style="3" customWidth="1"/>
    <col min="6" max="63" width="15.7109375" style="3" customWidth="1"/>
    <col min="64" max="16384" width="0.9921875" style="3" customWidth="1"/>
  </cols>
  <sheetData>
    <row r="6" spans="1:7" ht="12" customHeight="1">
      <c r="A6" s="353" t="s">
        <v>106</v>
      </c>
      <c r="B6" s="353"/>
      <c r="C6" s="353"/>
      <c r="D6" s="353"/>
      <c r="E6" s="353"/>
      <c r="F6" s="60"/>
      <c r="G6" s="60"/>
    </row>
    <row r="7" spans="1:7" ht="12" customHeight="1">
      <c r="A7" s="353" t="s">
        <v>103</v>
      </c>
      <c r="B7" s="353"/>
      <c r="C7" s="353"/>
      <c r="D7" s="353"/>
      <c r="E7" s="353"/>
      <c r="F7" s="61"/>
      <c r="G7" s="62"/>
    </row>
    <row r="8" spans="1:7" ht="12" customHeight="1">
      <c r="A8" s="354" t="s">
        <v>3</v>
      </c>
      <c r="B8" s="354"/>
      <c r="C8" s="354"/>
      <c r="D8" s="354"/>
      <c r="E8" s="354"/>
      <c r="F8" s="63"/>
      <c r="G8" s="60"/>
    </row>
    <row r="9" spans="1:7" ht="12" customHeight="1">
      <c r="A9" s="355" t="s">
        <v>223</v>
      </c>
      <c r="B9" s="354"/>
      <c r="C9" s="354"/>
      <c r="D9" s="354"/>
      <c r="E9" s="354"/>
      <c r="F9" s="63"/>
      <c r="G9" s="60"/>
    </row>
    <row r="10" spans="1:6" ht="12.75" customHeight="1">
      <c r="A10" s="3" t="s">
        <v>102</v>
      </c>
      <c r="B10" s="64"/>
      <c r="D10" s="3"/>
      <c r="E10" s="246">
        <v>1</v>
      </c>
      <c r="F10" s="2"/>
    </row>
    <row r="11" spans="1:6" ht="11.25">
      <c r="A11" s="78" t="s">
        <v>16</v>
      </c>
      <c r="B11" s="313" t="s">
        <v>100</v>
      </c>
      <c r="C11" s="292"/>
      <c r="D11" s="314" t="s">
        <v>83</v>
      </c>
      <c r="E11" s="314"/>
      <c r="F11" s="2"/>
    </row>
    <row r="12" spans="1:6" ht="11.25">
      <c r="A12" s="253" t="s">
        <v>1</v>
      </c>
      <c r="B12" s="251"/>
      <c r="C12" s="59"/>
      <c r="D12" s="260"/>
      <c r="E12" s="260"/>
      <c r="F12" s="2"/>
    </row>
    <row r="13" spans="1:6" ht="10.5" customHeight="1">
      <c r="A13" s="254" t="s">
        <v>73</v>
      </c>
      <c r="B13" s="351" t="s">
        <v>105</v>
      </c>
      <c r="C13" s="352"/>
      <c r="D13" s="232"/>
      <c r="E13" s="232">
        <f>'Anexo I - BALANCO ORCAMENTARIO'!B40</f>
        <v>97645303</v>
      </c>
      <c r="F13" s="2"/>
    </row>
    <row r="14" spans="1:6" ht="10.5" customHeight="1">
      <c r="A14" s="254" t="s">
        <v>74</v>
      </c>
      <c r="B14" s="351" t="s">
        <v>105</v>
      </c>
      <c r="C14" s="352"/>
      <c r="D14" s="232"/>
      <c r="E14" s="232">
        <f>'Anexo I - BALANCO ORCAMENTARIO'!C40</f>
        <v>97645303</v>
      </c>
      <c r="F14" s="2"/>
    </row>
    <row r="15" spans="1:6" ht="10.5" customHeight="1">
      <c r="A15" s="86" t="s">
        <v>44</v>
      </c>
      <c r="B15" s="344">
        <f>'Anexo I - BALANCO ORCAMENTARIO'!E40</f>
        <v>19055941.29</v>
      </c>
      <c r="C15" s="345"/>
      <c r="D15" s="346">
        <f>'Anexo I - BALANCO ORCAMENTARIO'!H40</f>
        <v>89146697.85000001</v>
      </c>
      <c r="E15" s="346"/>
      <c r="F15" s="2"/>
    </row>
    <row r="16" spans="1:6" ht="10.5" customHeight="1">
      <c r="A16" s="86" t="s">
        <v>76</v>
      </c>
      <c r="B16" s="247"/>
      <c r="C16" s="252"/>
      <c r="D16" s="248"/>
      <c r="E16" s="248"/>
      <c r="F16" s="2"/>
    </row>
    <row r="17" spans="1:6" ht="10.5" customHeight="1">
      <c r="A17" s="86" t="s">
        <v>75</v>
      </c>
      <c r="B17" s="344"/>
      <c r="C17" s="345"/>
      <c r="D17" s="346"/>
      <c r="E17" s="346"/>
      <c r="F17" s="2"/>
    </row>
    <row r="18" spans="1:6" ht="10.5" customHeight="1">
      <c r="A18" s="253" t="s">
        <v>2</v>
      </c>
      <c r="B18" s="261"/>
      <c r="C18" s="262"/>
      <c r="D18" s="263"/>
      <c r="E18" s="263"/>
      <c r="F18" s="2"/>
    </row>
    <row r="19" spans="1:6" ht="10.5" customHeight="1">
      <c r="A19" s="86" t="s">
        <v>77</v>
      </c>
      <c r="B19" s="349">
        <v>0</v>
      </c>
      <c r="C19" s="350"/>
      <c r="D19" s="342">
        <f>'Anexo I - BALANCO ORCAMENTARIO'!B77</f>
        <v>97645303</v>
      </c>
      <c r="E19" s="342"/>
      <c r="F19" s="2"/>
    </row>
    <row r="20" spans="1:6" ht="10.5" customHeight="1">
      <c r="A20" s="86" t="s">
        <v>45</v>
      </c>
      <c r="B20" s="349">
        <v>0</v>
      </c>
      <c r="C20" s="350"/>
      <c r="D20" s="342">
        <f>'Anexo I - BALANCO ORCAMENTARIO'!D77</f>
        <v>109375972.32</v>
      </c>
      <c r="E20" s="342"/>
      <c r="F20" s="2"/>
    </row>
    <row r="21" spans="1:6" ht="10.5" customHeight="1">
      <c r="A21" s="86" t="s">
        <v>46</v>
      </c>
      <c r="B21" s="344">
        <f>'Anexo I - BALANCO ORCAMENTARIO'!E77</f>
        <v>16930177.94</v>
      </c>
      <c r="C21" s="345"/>
      <c r="D21" s="342">
        <f>'Anexo I - BALANCO ORCAMENTARIO'!F77</f>
        <v>81896252.46</v>
      </c>
      <c r="E21" s="342"/>
      <c r="F21" s="2"/>
    </row>
    <row r="22" spans="1:6" ht="10.5" customHeight="1">
      <c r="A22" s="86" t="s">
        <v>47</v>
      </c>
      <c r="B22" s="344">
        <f>'Anexo I - BALANCO ORCAMENTARIO'!G77</f>
        <v>17075659.099999998</v>
      </c>
      <c r="C22" s="345"/>
      <c r="D22" s="342">
        <f>'Anexo I - BALANCO ORCAMENTARIO'!H75</f>
        <v>76182647.79</v>
      </c>
      <c r="E22" s="342"/>
      <c r="F22" s="2"/>
    </row>
    <row r="23" spans="1:5" ht="10.5" customHeight="1">
      <c r="A23" s="87" t="s">
        <v>78</v>
      </c>
      <c r="B23" s="338">
        <f>B15-B22</f>
        <v>1980282.1900000013</v>
      </c>
      <c r="C23" s="339"/>
      <c r="D23" s="343">
        <f>D15-D22</f>
        <v>12964050.060000002</v>
      </c>
      <c r="E23" s="343"/>
    </row>
    <row r="24" spans="1:5" ht="7.5" customHeight="1">
      <c r="A24" s="86"/>
      <c r="B24" s="86"/>
      <c r="C24" s="39"/>
      <c r="D24" s="80"/>
      <c r="E24" s="4"/>
    </row>
    <row r="25" spans="1:5" ht="11.25">
      <c r="A25" s="65" t="s">
        <v>48</v>
      </c>
      <c r="B25" s="313" t="s">
        <v>100</v>
      </c>
      <c r="C25" s="292"/>
      <c r="D25" s="313" t="s">
        <v>83</v>
      </c>
      <c r="E25" s="314"/>
    </row>
    <row r="26" spans="1:5" ht="10.5" customHeight="1">
      <c r="A26" s="84" t="s">
        <v>46</v>
      </c>
      <c r="B26" s="334">
        <f>'Anexo I - BALANCO ORCAMENTARIO'!E77</f>
        <v>16930177.94</v>
      </c>
      <c r="C26" s="335"/>
      <c r="D26" s="336">
        <f>'Anexo I - BALANCO ORCAMENTARIO'!F77</f>
        <v>81896252.46</v>
      </c>
      <c r="E26" s="337"/>
    </row>
    <row r="27" spans="1:5" ht="10.5" customHeight="1">
      <c r="A27" s="85" t="s">
        <v>47</v>
      </c>
      <c r="B27" s="338">
        <f>'Anexo I - BALANCO ORCAMENTARIO'!G77</f>
        <v>17075659.099999998</v>
      </c>
      <c r="C27" s="339"/>
      <c r="D27" s="340">
        <f>'Anexo I - BALANCO ORCAMENTARIO'!H75</f>
        <v>76182647.79</v>
      </c>
      <c r="E27" s="341"/>
    </row>
    <row r="28" spans="1:4" ht="7.5" customHeight="1">
      <c r="A28" s="86"/>
      <c r="B28" s="86"/>
      <c r="C28" s="39"/>
      <c r="D28" s="39"/>
    </row>
    <row r="29" spans="1:5" ht="11.25">
      <c r="A29" s="78" t="s">
        <v>49</v>
      </c>
      <c r="B29" s="314"/>
      <c r="C29" s="292"/>
      <c r="D29" s="313" t="s">
        <v>101</v>
      </c>
      <c r="E29" s="314"/>
    </row>
    <row r="30" spans="1:5" ht="10.5" customHeight="1">
      <c r="A30" s="88" t="s">
        <v>50</v>
      </c>
      <c r="B30" s="332"/>
      <c r="C30" s="333"/>
      <c r="D30" s="313"/>
      <c r="E30" s="314"/>
    </row>
    <row r="31" spans="1:4" ht="7.5" customHeight="1">
      <c r="A31" s="86"/>
      <c r="B31" s="86"/>
      <c r="C31" s="39"/>
      <c r="D31" s="39"/>
    </row>
    <row r="32" spans="1:5" ht="11.25">
      <c r="A32" s="65" t="s">
        <v>85</v>
      </c>
      <c r="B32" s="313" t="s">
        <v>100</v>
      </c>
      <c r="C32" s="292"/>
      <c r="D32" s="313" t="s">
        <v>83</v>
      </c>
      <c r="E32" s="314"/>
    </row>
    <row r="33" spans="1:5" s="31" customFormat="1" ht="12" customHeight="1">
      <c r="A33" s="72" t="s">
        <v>86</v>
      </c>
      <c r="B33" s="74"/>
      <c r="C33" s="75"/>
      <c r="D33" s="76"/>
      <c r="E33" s="77"/>
    </row>
    <row r="34" spans="1:5" ht="10.5" customHeight="1">
      <c r="A34" s="84" t="s">
        <v>79</v>
      </c>
      <c r="B34" s="317"/>
      <c r="C34" s="318"/>
      <c r="D34" s="330"/>
      <c r="E34" s="331"/>
    </row>
    <row r="35" spans="1:5" ht="10.5" customHeight="1">
      <c r="A35" s="84" t="s">
        <v>80</v>
      </c>
      <c r="B35" s="317"/>
      <c r="C35" s="318"/>
      <c r="D35" s="330"/>
      <c r="E35" s="331"/>
    </row>
    <row r="36" spans="1:5" ht="10.5" customHeight="1">
      <c r="A36" s="84" t="s">
        <v>51</v>
      </c>
      <c r="B36" s="317"/>
      <c r="C36" s="318"/>
      <c r="D36" s="285"/>
      <c r="E36" s="286"/>
    </row>
    <row r="37" spans="1:5" ht="12.75" customHeight="1">
      <c r="A37" s="89" t="s">
        <v>87</v>
      </c>
      <c r="D37" s="276"/>
      <c r="E37" s="278"/>
    </row>
    <row r="38" spans="1:5" ht="10.5" customHeight="1">
      <c r="A38" s="84" t="s">
        <v>88</v>
      </c>
      <c r="B38" s="276"/>
      <c r="C38" s="277"/>
      <c r="D38" s="330"/>
      <c r="E38" s="331"/>
    </row>
    <row r="39" spans="1:5" ht="10.5" customHeight="1">
      <c r="A39" s="84" t="s">
        <v>89</v>
      </c>
      <c r="B39" s="317"/>
      <c r="C39" s="318"/>
      <c r="D39" s="330"/>
      <c r="E39" s="331"/>
    </row>
    <row r="40" spans="1:5" ht="10.5" customHeight="1">
      <c r="A40" s="85" t="s">
        <v>90</v>
      </c>
      <c r="B40" s="283"/>
      <c r="C40" s="284"/>
      <c r="D40" s="329"/>
      <c r="E40" s="291"/>
    </row>
    <row r="41" spans="4:5" ht="7.5" customHeight="1">
      <c r="D41" s="3"/>
      <c r="E41" s="2"/>
    </row>
    <row r="42" spans="1:5" ht="32.25" customHeight="1">
      <c r="A42" s="287" t="s">
        <v>52</v>
      </c>
      <c r="B42" s="66" t="s">
        <v>53</v>
      </c>
      <c r="C42" s="9" t="s">
        <v>94</v>
      </c>
      <c r="D42" s="288" t="s">
        <v>54</v>
      </c>
      <c r="E42" s="289"/>
    </row>
    <row r="43" spans="1:5" ht="15" customHeight="1">
      <c r="A43" s="279"/>
      <c r="B43" s="67"/>
      <c r="C43" s="67"/>
      <c r="D43" s="290"/>
      <c r="E43" s="275"/>
    </row>
    <row r="44" spans="1:5" ht="10.5" customHeight="1">
      <c r="A44" s="84" t="s">
        <v>55</v>
      </c>
      <c r="B44" s="84"/>
      <c r="C44" s="38"/>
      <c r="D44" s="321"/>
      <c r="E44" s="322"/>
    </row>
    <row r="45" spans="1:5" ht="10.5" customHeight="1">
      <c r="A45" s="85" t="s">
        <v>56</v>
      </c>
      <c r="B45" s="85"/>
      <c r="C45" s="98"/>
      <c r="D45" s="299"/>
      <c r="E45" s="300"/>
    </row>
    <row r="46" ht="7.5" customHeight="1">
      <c r="D46" s="3"/>
    </row>
    <row r="47" spans="1:5" ht="21" customHeight="1">
      <c r="A47" s="65" t="s">
        <v>207</v>
      </c>
      <c r="B47" s="30" t="s">
        <v>57</v>
      </c>
      <c r="C47" s="68" t="s">
        <v>112</v>
      </c>
      <c r="D47" s="68" t="s">
        <v>113</v>
      </c>
      <c r="E47" s="29" t="s">
        <v>58</v>
      </c>
    </row>
    <row r="48" spans="1:5" ht="11.25">
      <c r="A48" s="73" t="s">
        <v>59</v>
      </c>
      <c r="B48" s="233">
        <f>B49</f>
        <v>47204.32</v>
      </c>
      <c r="C48" s="234"/>
      <c r="D48" s="234">
        <f>D49</f>
        <v>47204.32</v>
      </c>
      <c r="E48" s="235">
        <f>E49</f>
        <v>0</v>
      </c>
    </row>
    <row r="49" spans="1:5" ht="10.5" customHeight="1">
      <c r="A49" s="81" t="s">
        <v>81</v>
      </c>
      <c r="B49" s="233">
        <f>'Anexo IX - RP PODER E ORGAO'!C26</f>
        <v>47204.32</v>
      </c>
      <c r="C49" s="234">
        <f>'Anexo IX - RP PODER E ORGAO'!D26</f>
        <v>0</v>
      </c>
      <c r="D49" s="234">
        <f>'Anexo IX - RP PODER E ORGAO'!E26</f>
        <v>47204.32</v>
      </c>
      <c r="E49" s="235">
        <f>B49-C49-D49</f>
        <v>0</v>
      </c>
    </row>
    <row r="50" spans="1:5" ht="11.25">
      <c r="A50" s="73" t="s">
        <v>60</v>
      </c>
      <c r="B50" s="233">
        <f>B51</f>
        <v>6742936.99</v>
      </c>
      <c r="C50" s="234"/>
      <c r="D50" s="234">
        <f>D51</f>
        <v>6007659.6899999995</v>
      </c>
      <c r="E50" s="235">
        <f>E51</f>
        <v>706962.9600000009</v>
      </c>
    </row>
    <row r="51" spans="1:5" ht="10.5" customHeight="1">
      <c r="A51" s="81" t="s">
        <v>81</v>
      </c>
      <c r="B51" s="233">
        <f>'Anexo IX - RP PODER E ORGAO'!H22</f>
        <v>6742936.99</v>
      </c>
      <c r="C51" s="234">
        <f>'Anexo IX - RP PODER E ORGAO'!I26</f>
        <v>28314.34</v>
      </c>
      <c r="D51" s="234">
        <f>'Anexo IX - RP PODER E ORGAO'!J26</f>
        <v>6007659.6899999995</v>
      </c>
      <c r="E51" s="235">
        <f>B51-C51-D51</f>
        <v>706962.9600000009</v>
      </c>
    </row>
    <row r="52" spans="1:5" ht="11.25">
      <c r="A52" s="17" t="s">
        <v>0</v>
      </c>
      <c r="B52" s="236">
        <f>SUM(B49+B51)</f>
        <v>6790141.3100000005</v>
      </c>
      <c r="C52" s="236">
        <f>SUM(C49+C51)</f>
        <v>28314.34</v>
      </c>
      <c r="D52" s="237">
        <f>SUM(D49+D51)</f>
        <v>6054864.01</v>
      </c>
      <c r="E52" s="238">
        <f>SUM(E49+E51)</f>
        <v>706962.9600000009</v>
      </c>
    </row>
    <row r="53" spans="4:6" ht="7.5" customHeight="1">
      <c r="D53" s="3"/>
      <c r="F53" s="2"/>
    </row>
    <row r="54" spans="1:6" ht="11.25" customHeight="1">
      <c r="A54" s="328" t="s">
        <v>208</v>
      </c>
      <c r="B54" s="42" t="s">
        <v>96</v>
      </c>
      <c r="C54" s="313" t="s">
        <v>61</v>
      </c>
      <c r="D54" s="314"/>
      <c r="E54" s="314"/>
      <c r="F54" s="2"/>
    </row>
    <row r="55" spans="1:6" ht="21" customHeight="1">
      <c r="A55" s="279"/>
      <c r="B55" s="35" t="s">
        <v>99</v>
      </c>
      <c r="C55" s="67" t="s">
        <v>62</v>
      </c>
      <c r="D55" s="293" t="s">
        <v>63</v>
      </c>
      <c r="E55" s="294"/>
      <c r="F55" s="2"/>
    </row>
    <row r="56" spans="1:6" ht="10.5" customHeight="1">
      <c r="A56" s="90" t="s">
        <v>209</v>
      </c>
      <c r="B56" s="90"/>
      <c r="C56" s="69" t="s">
        <v>98</v>
      </c>
      <c r="D56" s="295"/>
      <c r="E56" s="296"/>
      <c r="F56" s="2"/>
    </row>
    <row r="57" spans="1:6" ht="10.5" customHeight="1">
      <c r="A57" s="90" t="s">
        <v>210</v>
      </c>
      <c r="B57" s="90"/>
      <c r="C57" s="69">
        <v>0.6</v>
      </c>
      <c r="D57" s="297"/>
      <c r="E57" s="298"/>
      <c r="F57" s="2"/>
    </row>
    <row r="58" spans="1:6" ht="10.5" customHeight="1">
      <c r="A58" s="90" t="s">
        <v>211</v>
      </c>
      <c r="B58" s="90"/>
      <c r="C58" s="69">
        <v>0.6</v>
      </c>
      <c r="D58" s="249"/>
      <c r="E58" s="250"/>
      <c r="F58" s="2"/>
    </row>
    <row r="59" spans="1:6" ht="10.5" customHeight="1">
      <c r="A59" s="91" t="s">
        <v>212</v>
      </c>
      <c r="B59" s="91"/>
      <c r="C59" s="70" t="s">
        <v>213</v>
      </c>
      <c r="D59" s="319"/>
      <c r="E59" s="320"/>
      <c r="F59" s="2"/>
    </row>
    <row r="60" spans="1:6" ht="7.5" customHeight="1">
      <c r="A60" s="92"/>
      <c r="B60" s="92"/>
      <c r="C60" s="79"/>
      <c r="D60" s="80"/>
      <c r="E60" s="80"/>
      <c r="F60" s="2"/>
    </row>
    <row r="61" spans="1:6" ht="9.75" customHeight="1">
      <c r="A61" s="59" t="s">
        <v>97</v>
      </c>
      <c r="B61" s="313" t="s">
        <v>65</v>
      </c>
      <c r="C61" s="292"/>
      <c r="D61" s="313" t="s">
        <v>66</v>
      </c>
      <c r="E61" s="314"/>
      <c r="F61" s="2"/>
    </row>
    <row r="62" spans="1:6" ht="11.25">
      <c r="A62" s="93" t="s">
        <v>67</v>
      </c>
      <c r="B62" s="327"/>
      <c r="C62" s="328"/>
      <c r="D62" s="321"/>
      <c r="E62" s="322"/>
      <c r="F62" s="2"/>
    </row>
    <row r="63" spans="1:6" ht="11.25">
      <c r="A63" s="91" t="s">
        <v>68</v>
      </c>
      <c r="B63" s="323"/>
      <c r="C63" s="324"/>
      <c r="D63" s="325"/>
      <c r="E63" s="326"/>
      <c r="F63" s="2"/>
    </row>
    <row r="64" spans="4:6" ht="7.5" customHeight="1">
      <c r="D64" s="3"/>
      <c r="F64" s="2"/>
    </row>
    <row r="65" spans="1:6" ht="20.25" customHeight="1">
      <c r="A65" s="65" t="s">
        <v>91</v>
      </c>
      <c r="B65" s="8" t="s">
        <v>214</v>
      </c>
      <c r="C65" s="54" t="s">
        <v>92</v>
      </c>
      <c r="D65" s="83" t="s">
        <v>82</v>
      </c>
      <c r="E65" s="28" t="s">
        <v>69</v>
      </c>
      <c r="F65" s="2"/>
    </row>
    <row r="66" spans="1:6" ht="10.5" customHeight="1">
      <c r="A66" s="72" t="s">
        <v>86</v>
      </c>
      <c r="B66" s="12"/>
      <c r="C66" s="51"/>
      <c r="D66" s="12"/>
      <c r="E66" s="37"/>
      <c r="F66" s="2"/>
    </row>
    <row r="67" spans="1:6" ht="10.5" customHeight="1">
      <c r="A67" s="84" t="s">
        <v>79</v>
      </c>
      <c r="B67" s="20"/>
      <c r="C67" s="5"/>
      <c r="D67" s="20"/>
      <c r="E67" s="13"/>
      <c r="F67" s="2"/>
    </row>
    <row r="68" spans="1:6" ht="10.5" customHeight="1">
      <c r="A68" s="84" t="s">
        <v>80</v>
      </c>
      <c r="B68" s="20"/>
      <c r="C68" s="5"/>
      <c r="D68" s="20"/>
      <c r="E68" s="13"/>
      <c r="F68" s="2"/>
    </row>
    <row r="69" spans="1:6" ht="10.5" customHeight="1">
      <c r="A69" s="84" t="s">
        <v>51</v>
      </c>
      <c r="B69" s="20"/>
      <c r="C69" s="5"/>
      <c r="D69" s="20"/>
      <c r="E69" s="13"/>
      <c r="F69" s="2"/>
    </row>
    <row r="70" spans="1:6" ht="10.5" customHeight="1">
      <c r="A70" s="89" t="s">
        <v>87</v>
      </c>
      <c r="B70" s="20"/>
      <c r="C70" s="5"/>
      <c r="D70" s="20"/>
      <c r="E70" s="13"/>
      <c r="F70" s="2"/>
    </row>
    <row r="71" spans="1:6" ht="10.5" customHeight="1">
      <c r="A71" s="84" t="s">
        <v>88</v>
      </c>
      <c r="B71" s="20"/>
      <c r="C71" s="5"/>
      <c r="D71" s="20"/>
      <c r="E71" s="13"/>
      <c r="F71" s="2"/>
    </row>
    <row r="72" spans="1:6" ht="10.5" customHeight="1">
      <c r="A72" s="84" t="s">
        <v>89</v>
      </c>
      <c r="B72" s="20"/>
      <c r="C72" s="5"/>
      <c r="D72" s="20"/>
      <c r="E72" s="13"/>
      <c r="F72" s="2"/>
    </row>
    <row r="73" spans="1:6" ht="10.5" customHeight="1">
      <c r="A73" s="85" t="s">
        <v>90</v>
      </c>
      <c r="B73" s="21"/>
      <c r="C73" s="40"/>
      <c r="D73" s="21"/>
      <c r="E73" s="16"/>
      <c r="F73" s="2"/>
    </row>
    <row r="74" spans="1:6" ht="6.75" customHeight="1">
      <c r="A74" s="87"/>
      <c r="B74" s="23"/>
      <c r="C74" s="39"/>
      <c r="D74" s="2"/>
      <c r="E74" s="2"/>
      <c r="F74" s="2"/>
    </row>
    <row r="75" spans="1:6" ht="12" customHeight="1">
      <c r="A75" s="65" t="s">
        <v>70</v>
      </c>
      <c r="B75" s="313" t="s">
        <v>65</v>
      </c>
      <c r="C75" s="292"/>
      <c r="D75" s="313" t="s">
        <v>66</v>
      </c>
      <c r="E75" s="314"/>
      <c r="F75" s="2"/>
    </row>
    <row r="76" spans="1:6" ht="10.5" customHeight="1">
      <c r="A76" s="90" t="s">
        <v>71</v>
      </c>
      <c r="B76" s="295"/>
      <c r="C76" s="280"/>
      <c r="D76" s="281"/>
      <c r="E76" s="282"/>
      <c r="F76" s="2"/>
    </row>
    <row r="77" spans="1:6" ht="10.5" customHeight="1">
      <c r="A77" s="91" t="s">
        <v>72</v>
      </c>
      <c r="B77" s="283"/>
      <c r="C77" s="284"/>
      <c r="D77" s="329"/>
      <c r="E77" s="291"/>
      <c r="F77" s="2"/>
    </row>
    <row r="78" spans="1:6" ht="9" customHeight="1">
      <c r="A78" s="87"/>
      <c r="B78" s="23"/>
      <c r="D78" s="3"/>
      <c r="F78" s="2"/>
    </row>
    <row r="79" spans="1:6" ht="11.25">
      <c r="A79" s="328" t="s">
        <v>42</v>
      </c>
      <c r="B79" s="42" t="s">
        <v>96</v>
      </c>
      <c r="C79" s="313" t="s">
        <v>64</v>
      </c>
      <c r="D79" s="314"/>
      <c r="E79" s="314"/>
      <c r="F79" s="2"/>
    </row>
    <row r="80" spans="1:6" ht="21" customHeight="1">
      <c r="A80" s="279"/>
      <c r="B80" s="35" t="s">
        <v>93</v>
      </c>
      <c r="C80" s="67" t="s">
        <v>62</v>
      </c>
      <c r="D80" s="313" t="s">
        <v>95</v>
      </c>
      <c r="E80" s="314"/>
      <c r="F80" s="2"/>
    </row>
    <row r="81" spans="1:6" ht="10.5" customHeight="1">
      <c r="A81" s="94" t="s">
        <v>84</v>
      </c>
      <c r="B81" s="94"/>
      <c r="C81" s="71"/>
      <c r="D81" s="315"/>
      <c r="E81" s="316"/>
      <c r="F81" s="2"/>
    </row>
    <row r="82" spans="1:6" ht="10.5" customHeight="1">
      <c r="A82" s="258"/>
      <c r="B82" s="258"/>
      <c r="C82" s="257"/>
      <c r="D82" s="258"/>
      <c r="E82" s="258"/>
      <c r="F82" s="2"/>
    </row>
    <row r="83" spans="1:6" ht="10.5" customHeight="1">
      <c r="A83" s="259" t="s">
        <v>215</v>
      </c>
      <c r="B83" s="347" t="s">
        <v>216</v>
      </c>
      <c r="C83" s="348"/>
      <c r="D83" s="348"/>
      <c r="E83" s="348"/>
      <c r="F83" s="2"/>
    </row>
    <row r="84" spans="1:6" ht="10.5" customHeight="1">
      <c r="A84" s="255" t="s">
        <v>217</v>
      </c>
      <c r="B84" s="256"/>
      <c r="C84" s="257"/>
      <c r="D84" s="258"/>
      <c r="E84" s="258"/>
      <c r="F84" s="2"/>
    </row>
    <row r="85" spans="1:6" ht="12.75">
      <c r="A85" s="56" t="s">
        <v>114</v>
      </c>
      <c r="F85" s="2"/>
    </row>
    <row r="92" ht="12.75">
      <c r="A92" s="1"/>
    </row>
    <row r="93" ht="12.75">
      <c r="A93" s="1"/>
    </row>
    <row r="96" spans="1:4" ht="11.25">
      <c r="A96" s="82" t="s">
        <v>204</v>
      </c>
      <c r="D96" s="33" t="s">
        <v>116</v>
      </c>
    </row>
    <row r="97" spans="1:4" ht="11.25">
      <c r="A97" s="82" t="s">
        <v>222</v>
      </c>
      <c r="D97" s="33" t="s">
        <v>205</v>
      </c>
    </row>
    <row r="98" spans="3:4" ht="11.25">
      <c r="C98" s="3"/>
      <c r="D98" s="33" t="s">
        <v>203</v>
      </c>
    </row>
  </sheetData>
  <mergeCells count="75">
    <mergeCell ref="A6:E6"/>
    <mergeCell ref="A7:E7"/>
    <mergeCell ref="A8:E8"/>
    <mergeCell ref="A9:E9"/>
    <mergeCell ref="B11:C11"/>
    <mergeCell ref="D11:E11"/>
    <mergeCell ref="B15:C15"/>
    <mergeCell ref="D15:E15"/>
    <mergeCell ref="B13:C13"/>
    <mergeCell ref="B14:C14"/>
    <mergeCell ref="B17:C17"/>
    <mergeCell ref="D17:E17"/>
    <mergeCell ref="B83:E83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C25"/>
    <mergeCell ref="D25:E25"/>
    <mergeCell ref="B26:C26"/>
    <mergeCell ref="D26:E26"/>
    <mergeCell ref="B27:C27"/>
    <mergeCell ref="D27:E27"/>
    <mergeCell ref="B29:C29"/>
    <mergeCell ref="D29:E29"/>
    <mergeCell ref="B30:C30"/>
    <mergeCell ref="D30:E30"/>
    <mergeCell ref="B32:C32"/>
    <mergeCell ref="D32:E32"/>
    <mergeCell ref="B40:C40"/>
    <mergeCell ref="B34:C34"/>
    <mergeCell ref="D34:E34"/>
    <mergeCell ref="B35:C35"/>
    <mergeCell ref="D35:E35"/>
    <mergeCell ref="D77:E77"/>
    <mergeCell ref="B36:C36"/>
    <mergeCell ref="D36:E36"/>
    <mergeCell ref="A42:A43"/>
    <mergeCell ref="D42:E42"/>
    <mergeCell ref="D43:E43"/>
    <mergeCell ref="B38:C38"/>
    <mergeCell ref="D37:E37"/>
    <mergeCell ref="D38:E38"/>
    <mergeCell ref="D39:E39"/>
    <mergeCell ref="D45:E45"/>
    <mergeCell ref="A79:A80"/>
    <mergeCell ref="C79:E79"/>
    <mergeCell ref="A54:A55"/>
    <mergeCell ref="C54:E54"/>
    <mergeCell ref="B75:C75"/>
    <mergeCell ref="D75:E75"/>
    <mergeCell ref="B76:C76"/>
    <mergeCell ref="D76:E76"/>
    <mergeCell ref="B77:C77"/>
    <mergeCell ref="B61:C61"/>
    <mergeCell ref="D61:E61"/>
    <mergeCell ref="D55:E55"/>
    <mergeCell ref="D56:E56"/>
    <mergeCell ref="D57:E57"/>
    <mergeCell ref="D80:E80"/>
    <mergeCell ref="D81:E81"/>
    <mergeCell ref="B39:C39"/>
    <mergeCell ref="D59:E59"/>
    <mergeCell ref="D44:E44"/>
    <mergeCell ref="B63:C63"/>
    <mergeCell ref="D63:E63"/>
    <mergeCell ref="B62:C62"/>
    <mergeCell ref="D62:E62"/>
    <mergeCell ref="D40:E40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J49"/>
  <sheetViews>
    <sheetView showGridLines="0" view="pageBreakPreview" zoomScale="60" zoomScaleNormal="80" workbookViewId="0" topLeftCell="A3">
      <selection activeCell="E44" sqref="E44"/>
    </sheetView>
  </sheetViews>
  <sheetFormatPr defaultColWidth="9.140625" defaultRowHeight="11.25" customHeight="1"/>
  <cols>
    <col min="1" max="1" width="44.28125" style="159" customWidth="1"/>
    <col min="2" max="2" width="16.00390625" style="159" customWidth="1"/>
    <col min="3" max="3" width="17.7109375" style="159" customWidth="1"/>
    <col min="4" max="5" width="15.7109375" style="159" bestFit="1" customWidth="1"/>
    <col min="6" max="6" width="15.28125" style="159" bestFit="1" customWidth="1"/>
    <col min="7" max="7" width="15.7109375" style="159" bestFit="1" customWidth="1"/>
    <col min="8" max="8" width="9.421875" style="159" customWidth="1"/>
    <col min="9" max="9" width="10.00390625" style="159" bestFit="1" customWidth="1"/>
    <col min="10" max="10" width="15.57421875" style="159" bestFit="1" customWidth="1"/>
    <col min="11" max="16384" width="7.8515625" style="160" customWidth="1"/>
  </cols>
  <sheetData>
    <row r="1" ht="11.25" customHeight="1">
      <c r="A1" s="104"/>
    </row>
    <row r="2" ht="11.25" customHeight="1">
      <c r="A2" s="104"/>
    </row>
    <row r="3" ht="11.25" customHeight="1">
      <c r="A3" s="104"/>
    </row>
    <row r="4" ht="11.25" customHeight="1">
      <c r="A4" s="104"/>
    </row>
    <row r="5" ht="11.25" customHeight="1">
      <c r="A5" s="104"/>
    </row>
    <row r="6" ht="11.25" customHeight="1">
      <c r="A6" s="104"/>
    </row>
    <row r="7" spans="1:10" ht="11.25" customHeight="1">
      <c r="A7" s="307" t="s">
        <v>106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1.25" customHeight="1">
      <c r="A8" s="308" t="s">
        <v>4</v>
      </c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1.25" customHeight="1">
      <c r="A9" s="302" t="s">
        <v>20</v>
      </c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1.25" customHeight="1">
      <c r="A10" s="303" t="s">
        <v>3</v>
      </c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1.25" customHeight="1">
      <c r="A11" s="304" t="s">
        <v>224</v>
      </c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1.25" customHeight="1">
      <c r="A12" s="103"/>
      <c r="B12" s="103"/>
      <c r="C12" s="103"/>
      <c r="D12" s="103"/>
      <c r="E12" s="103"/>
      <c r="F12" s="103"/>
      <c r="G12" s="103"/>
      <c r="H12" s="103"/>
      <c r="I12" s="160"/>
      <c r="J12" s="160"/>
    </row>
    <row r="13" spans="1:10" ht="11.25" customHeight="1">
      <c r="A13" s="106" t="s">
        <v>194</v>
      </c>
      <c r="B13" s="161"/>
      <c r="C13" s="160"/>
      <c r="D13" s="160"/>
      <c r="E13" s="162"/>
      <c r="F13" s="160"/>
      <c r="G13" s="160"/>
      <c r="H13" s="110"/>
      <c r="I13" s="160"/>
      <c r="J13" s="111">
        <v>1</v>
      </c>
    </row>
    <row r="14" spans="1:10" ht="11.25" customHeight="1">
      <c r="A14" s="163"/>
      <c r="B14" s="164" t="s">
        <v>14</v>
      </c>
      <c r="C14" s="164" t="s">
        <v>14</v>
      </c>
      <c r="D14" s="356" t="s">
        <v>13</v>
      </c>
      <c r="E14" s="356"/>
      <c r="F14" s="356" t="s">
        <v>12</v>
      </c>
      <c r="G14" s="356"/>
      <c r="H14" s="356"/>
      <c r="I14" s="356"/>
      <c r="J14" s="147" t="s">
        <v>124</v>
      </c>
    </row>
    <row r="15" spans="1:10" ht="11.25" customHeight="1">
      <c r="A15" s="165" t="s">
        <v>19</v>
      </c>
      <c r="B15" s="166" t="s">
        <v>125</v>
      </c>
      <c r="C15" s="166" t="s">
        <v>126</v>
      </c>
      <c r="D15" s="166" t="s">
        <v>11</v>
      </c>
      <c r="E15" s="166" t="s">
        <v>127</v>
      </c>
      <c r="F15" s="166" t="s">
        <v>11</v>
      </c>
      <c r="G15" s="166" t="s">
        <v>127</v>
      </c>
      <c r="H15" s="166" t="s">
        <v>5</v>
      </c>
      <c r="I15" s="166" t="s">
        <v>5</v>
      </c>
      <c r="J15" s="150" t="s">
        <v>163</v>
      </c>
    </row>
    <row r="16" spans="1:10" s="102" customFormat="1" ht="11.25" customHeight="1">
      <c r="A16" s="119"/>
      <c r="B16" s="167"/>
      <c r="C16" s="168" t="s">
        <v>129</v>
      </c>
      <c r="D16" s="168" t="s">
        <v>130</v>
      </c>
      <c r="E16" s="168" t="s">
        <v>132</v>
      </c>
      <c r="F16" s="168" t="s">
        <v>164</v>
      </c>
      <c r="G16" s="168" t="s">
        <v>165</v>
      </c>
      <c r="H16" s="168" t="s">
        <v>195</v>
      </c>
      <c r="I16" s="168" t="s">
        <v>196</v>
      </c>
      <c r="J16" s="170" t="s">
        <v>197</v>
      </c>
    </row>
    <row r="17" spans="1:10" s="102" customFormat="1" ht="11.25" customHeight="1">
      <c r="A17" s="123" t="s">
        <v>198</v>
      </c>
      <c r="B17" s="200">
        <f>'Anexo I - BALANCO ORCAMENTARIO'!B56</f>
        <v>96645303</v>
      </c>
      <c r="C17" s="200">
        <f>'Anexo I - BALANCO ORCAMENTARIO'!D56</f>
        <v>107052726.11</v>
      </c>
      <c r="D17" s="200">
        <f>'Anexo I - BALANCO ORCAMENTARIO'!E56</f>
        <v>16032542.200000001</v>
      </c>
      <c r="E17" s="200">
        <f>'Anexo I - BALANCO ORCAMENTARIO'!F56</f>
        <v>79865001.92999999</v>
      </c>
      <c r="F17" s="200">
        <f>'Anexo I - BALANCO ORCAMENTARIO'!G56</f>
        <v>16178023.36</v>
      </c>
      <c r="G17" s="200">
        <f>'Anexo I - BALANCO ORCAMENTARIO'!H56</f>
        <v>74151397.26</v>
      </c>
      <c r="H17" s="175">
        <f>E17/E17</f>
        <v>1</v>
      </c>
      <c r="I17" s="177">
        <f>I19</f>
        <v>69.65208735892499</v>
      </c>
      <c r="J17" s="209">
        <f>C17-G17</f>
        <v>32901328.849999994</v>
      </c>
    </row>
    <row r="18" spans="1:10" s="102" customFormat="1" ht="11.25" customHeight="1">
      <c r="A18" s="123"/>
      <c r="B18" s="200"/>
      <c r="C18" s="229"/>
      <c r="D18" s="229"/>
      <c r="E18" s="229"/>
      <c r="F18" s="229"/>
      <c r="G18" s="229"/>
      <c r="H18" s="169"/>
      <c r="I18" s="170"/>
      <c r="J18" s="225"/>
    </row>
    <row r="19" spans="1:10" ht="11.25" customHeight="1">
      <c r="A19" s="14" t="s">
        <v>36</v>
      </c>
      <c r="B19" s="190">
        <f aca="true" t="shared" si="0" ref="B19:G19">SUM(B20)</f>
        <v>97645303</v>
      </c>
      <c r="C19" s="190">
        <f t="shared" si="0"/>
        <v>109375972.32</v>
      </c>
      <c r="D19" s="190">
        <f t="shared" si="0"/>
        <v>16930177.94</v>
      </c>
      <c r="E19" s="190">
        <f t="shared" si="0"/>
        <v>81896252.46</v>
      </c>
      <c r="F19" s="190">
        <f t="shared" si="0"/>
        <v>17075659.099999998</v>
      </c>
      <c r="G19" s="190">
        <f t="shared" si="0"/>
        <v>76182647.79</v>
      </c>
      <c r="H19" s="175">
        <f>E19/E19</f>
        <v>1</v>
      </c>
      <c r="I19" s="178">
        <f>G19/C19*100</f>
        <v>69.65208735892499</v>
      </c>
      <c r="J19" s="205">
        <f>C19-G19</f>
        <v>33193324.529999986</v>
      </c>
    </row>
    <row r="20" spans="1:10" ht="11.25" customHeight="1">
      <c r="A20" s="14" t="s">
        <v>107</v>
      </c>
      <c r="B20" s="190">
        <f>'Anexo I - BALANCO ORCAMENTARIO'!B75</f>
        <v>97645303</v>
      </c>
      <c r="C20" s="190">
        <f>'Anexo I - BALANCO ORCAMENTARIO'!D67</f>
        <v>109375972.32</v>
      </c>
      <c r="D20" s="190">
        <f>'Anexo I - BALANCO ORCAMENTARIO'!E67</f>
        <v>16930177.94</v>
      </c>
      <c r="E20" s="190">
        <f>'Anexo I - BALANCO ORCAMENTARIO'!F67</f>
        <v>81896252.46</v>
      </c>
      <c r="F20" s="190">
        <f>'Anexo I - BALANCO ORCAMENTARIO'!G67</f>
        <v>17075659.099999998</v>
      </c>
      <c r="G20" s="190">
        <f>'Anexo I - BALANCO ORCAMENTARIO'!H67</f>
        <v>76182647.79</v>
      </c>
      <c r="H20" s="175">
        <f>E20/E20</f>
        <v>1</v>
      </c>
      <c r="I20" s="178">
        <f>G20/C20*100</f>
        <v>69.65208735892499</v>
      </c>
      <c r="J20" s="205">
        <f>C20-G20</f>
        <v>33193324.529999986</v>
      </c>
    </row>
    <row r="21" spans="1:10" ht="11.25" customHeight="1">
      <c r="A21" s="14"/>
      <c r="B21" s="190"/>
      <c r="C21" s="190"/>
      <c r="D21" s="190"/>
      <c r="E21" s="190"/>
      <c r="F21" s="190"/>
      <c r="G21" s="190"/>
      <c r="H21" s="97"/>
      <c r="I21" s="178"/>
      <c r="J21" s="205"/>
    </row>
    <row r="22" spans="1:10" ht="11.25" customHeight="1">
      <c r="A22" s="14" t="s">
        <v>21</v>
      </c>
      <c r="B22" s="190">
        <f aca="true" t="shared" si="1" ref="B22:G22">SUM(B23)</f>
        <v>0</v>
      </c>
      <c r="C22" s="190">
        <f t="shared" si="1"/>
        <v>0</v>
      </c>
      <c r="D22" s="190">
        <f t="shared" si="1"/>
        <v>0</v>
      </c>
      <c r="E22" s="190">
        <f t="shared" si="1"/>
        <v>0</v>
      </c>
      <c r="F22" s="190">
        <f t="shared" si="1"/>
        <v>0</v>
      </c>
      <c r="G22" s="190">
        <f t="shared" si="1"/>
        <v>0</v>
      </c>
      <c r="H22" s="97"/>
      <c r="I22" s="178"/>
      <c r="J22" s="205"/>
    </row>
    <row r="23" spans="1:10" ht="11.25" customHeight="1">
      <c r="A23" s="14" t="s">
        <v>108</v>
      </c>
      <c r="B23" s="190"/>
      <c r="C23" s="190"/>
      <c r="D23" s="190"/>
      <c r="E23" s="190"/>
      <c r="F23" s="190"/>
      <c r="G23" s="190"/>
      <c r="H23" s="97"/>
      <c r="I23" s="178"/>
      <c r="J23" s="205"/>
    </row>
    <row r="24" spans="1:10" ht="11.25" customHeight="1">
      <c r="A24" s="14"/>
      <c r="B24" s="190"/>
      <c r="C24" s="190"/>
      <c r="D24" s="190"/>
      <c r="E24" s="190"/>
      <c r="F24" s="190"/>
      <c r="G24" s="190"/>
      <c r="H24" s="97"/>
      <c r="I24" s="178"/>
      <c r="J24" s="205"/>
    </row>
    <row r="25" spans="1:10" ht="11.25" customHeight="1">
      <c r="A25" s="14" t="s">
        <v>109</v>
      </c>
      <c r="B25" s="190">
        <f aca="true" t="shared" si="2" ref="B25:G25">SUM(B26)</f>
        <v>0</v>
      </c>
      <c r="C25" s="190">
        <f t="shared" si="2"/>
        <v>0</v>
      </c>
      <c r="D25" s="190">
        <f t="shared" si="2"/>
        <v>0</v>
      </c>
      <c r="E25" s="190">
        <f t="shared" si="2"/>
        <v>0</v>
      </c>
      <c r="F25" s="190">
        <f t="shared" si="2"/>
        <v>0</v>
      </c>
      <c r="G25" s="190">
        <f t="shared" si="2"/>
        <v>0</v>
      </c>
      <c r="H25" s="97"/>
      <c r="I25" s="178"/>
      <c r="J25" s="205"/>
    </row>
    <row r="26" spans="1:10" ht="11.25" customHeight="1">
      <c r="A26" s="14" t="s">
        <v>110</v>
      </c>
      <c r="B26" s="190"/>
      <c r="C26" s="190"/>
      <c r="D26" s="190"/>
      <c r="E26" s="190"/>
      <c r="F26" s="190"/>
      <c r="G26" s="190"/>
      <c r="H26" s="97"/>
      <c r="I26" s="178"/>
      <c r="J26" s="205"/>
    </row>
    <row r="27" spans="1:10" ht="11.25" customHeight="1">
      <c r="A27" s="171"/>
      <c r="B27" s="239"/>
      <c r="C27" s="239"/>
      <c r="D27" s="239"/>
      <c r="E27" s="239"/>
      <c r="F27" s="239"/>
      <c r="G27" s="239"/>
      <c r="H27" s="172"/>
      <c r="I27" s="173"/>
      <c r="J27" s="241"/>
    </row>
    <row r="28" spans="1:10" ht="11.25" customHeight="1">
      <c r="A28" s="171" t="s">
        <v>199</v>
      </c>
      <c r="B28" s="239">
        <f>B29</f>
        <v>1000000</v>
      </c>
      <c r="C28" s="239">
        <f aca="true" t="shared" si="3" ref="C28:J28">C29</f>
        <v>2323246.21</v>
      </c>
      <c r="D28" s="239">
        <f t="shared" si="3"/>
        <v>897635.74</v>
      </c>
      <c r="E28" s="239">
        <f t="shared" si="3"/>
        <v>2031250.53</v>
      </c>
      <c r="F28" s="239">
        <f t="shared" si="3"/>
        <v>897635.74</v>
      </c>
      <c r="G28" s="239">
        <f t="shared" si="3"/>
        <v>2031250.53</v>
      </c>
      <c r="H28" s="175">
        <f>E28/E28</f>
        <v>1</v>
      </c>
      <c r="I28" s="179">
        <f t="shared" si="3"/>
        <v>87.43156542155728</v>
      </c>
      <c r="J28" s="241">
        <f t="shared" si="3"/>
        <v>291995.67999999993</v>
      </c>
    </row>
    <row r="29" spans="1:10" ht="11.25" customHeight="1">
      <c r="A29" s="130" t="s">
        <v>218</v>
      </c>
      <c r="B29" s="239">
        <f>'Anexo I - BALANCO ORCAMENTARIO'!B66</f>
        <v>1000000</v>
      </c>
      <c r="C29" s="239">
        <f>'Anexo I - BALANCO ORCAMENTARIO'!D65</f>
        <v>2323246.21</v>
      </c>
      <c r="D29" s="239">
        <f>'Anexo I - BALANCO ORCAMENTARIO'!E66</f>
        <v>897635.74</v>
      </c>
      <c r="E29" s="239">
        <f>'Anexo I - BALANCO ORCAMENTARIO'!F65</f>
        <v>2031250.53</v>
      </c>
      <c r="F29" s="239">
        <f>'Anexo I - BALANCO ORCAMENTARIO'!G66</f>
        <v>897635.74</v>
      </c>
      <c r="G29" s="239">
        <f>'Anexo I - BALANCO ORCAMENTARIO'!H66</f>
        <v>2031250.53</v>
      </c>
      <c r="H29" s="175">
        <f>E29/E29</f>
        <v>1</v>
      </c>
      <c r="I29" s="178">
        <f>G29/C29*100</f>
        <v>87.43156542155728</v>
      </c>
      <c r="J29" s="205">
        <f>C29-G29</f>
        <v>291995.67999999993</v>
      </c>
    </row>
    <row r="30" spans="1:10" ht="11.25" customHeight="1">
      <c r="A30" s="174" t="s">
        <v>200</v>
      </c>
      <c r="B30" s="240">
        <f>B28+B17</f>
        <v>97645303</v>
      </c>
      <c r="C30" s="240">
        <f aca="true" t="shared" si="4" ref="C30:J30">C28+C17</f>
        <v>109375972.32</v>
      </c>
      <c r="D30" s="240">
        <f t="shared" si="4"/>
        <v>16930177.94</v>
      </c>
      <c r="E30" s="240">
        <f t="shared" si="4"/>
        <v>81896252.46</v>
      </c>
      <c r="F30" s="240">
        <f t="shared" si="4"/>
        <v>17075659.099999998</v>
      </c>
      <c r="G30" s="240">
        <f t="shared" si="4"/>
        <v>76182647.79</v>
      </c>
      <c r="H30" s="176">
        <f>E30/E30</f>
        <v>1</v>
      </c>
      <c r="I30" s="180">
        <f>G30/C30*100</f>
        <v>69.65208735892499</v>
      </c>
      <c r="J30" s="242">
        <f t="shared" si="4"/>
        <v>33193324.529999994</v>
      </c>
    </row>
    <row r="31" spans="1:10" ht="11.25" customHeight="1">
      <c r="A31" s="56" t="s">
        <v>114</v>
      </c>
      <c r="B31" s="160"/>
      <c r="C31" s="160"/>
      <c r="D31" s="160"/>
      <c r="E31" s="160"/>
      <c r="F31" s="160"/>
      <c r="G31" s="160"/>
      <c r="H31" s="160"/>
      <c r="I31" s="160"/>
      <c r="J31" s="160"/>
    </row>
    <row r="47" spans="1:9" ht="11.25" customHeight="1">
      <c r="A47" s="1" t="s">
        <v>121</v>
      </c>
      <c r="B47" s="55"/>
      <c r="C47" s="33" t="s">
        <v>115</v>
      </c>
      <c r="D47" s="55"/>
      <c r="E47" s="55"/>
      <c r="F47" s="55"/>
      <c r="G47" s="55"/>
      <c r="H47" s="33" t="s">
        <v>116</v>
      </c>
      <c r="I47" s="55"/>
    </row>
    <row r="48" spans="1:9" ht="11.25" customHeight="1">
      <c r="A48" s="1" t="s">
        <v>117</v>
      </c>
      <c r="B48" s="55"/>
      <c r="C48" s="33" t="s">
        <v>221</v>
      </c>
      <c r="D48" s="55"/>
      <c r="E48" s="55"/>
      <c r="F48" s="55"/>
      <c r="G48" s="55"/>
      <c r="H48" s="33" t="s">
        <v>118</v>
      </c>
      <c r="I48" s="55"/>
    </row>
    <row r="49" spans="1:9" ht="11.25" customHeight="1">
      <c r="A49" s="6" t="s">
        <v>119</v>
      </c>
      <c r="B49" s="55"/>
      <c r="C49" s="19"/>
      <c r="D49" s="55"/>
      <c r="E49" s="55"/>
      <c r="F49" s="55"/>
      <c r="G49" s="55"/>
      <c r="H49" s="33" t="s">
        <v>120</v>
      </c>
      <c r="I49" s="55"/>
    </row>
  </sheetData>
  <mergeCells count="7">
    <mergeCell ref="A11:J11"/>
    <mergeCell ref="D14:E14"/>
    <mergeCell ref="F14:I14"/>
    <mergeCell ref="A7:J7"/>
    <mergeCell ref="A8:J8"/>
    <mergeCell ref="A9:J9"/>
    <mergeCell ref="A10:J10"/>
  </mergeCells>
  <printOptions horizontalCentered="1"/>
  <pageMargins left="0.9737007874015748" right="0.3937007874015748" top="0.984251968503937" bottom="0.984251968503937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0:R42"/>
  <sheetViews>
    <sheetView showGridLines="0" tabSelected="1" view="pageBreakPreview" zoomScaleSheetLayoutView="100" workbookViewId="0" topLeftCell="A6">
      <selection activeCell="J34" sqref="J34"/>
    </sheetView>
  </sheetViews>
  <sheetFormatPr defaultColWidth="3.28125" defaultRowHeight="10.5" customHeight="1"/>
  <cols>
    <col min="1" max="1" width="41.28125" style="55" customWidth="1"/>
    <col min="2" max="2" width="9.7109375" style="55" customWidth="1"/>
    <col min="3" max="3" width="16.8515625" style="55" bestFit="1" customWidth="1"/>
    <col min="4" max="4" width="9.7109375" style="55" customWidth="1"/>
    <col min="5" max="5" width="11.140625" style="55" bestFit="1" customWidth="1"/>
    <col min="6" max="7" width="9.7109375" style="55" customWidth="1"/>
    <col min="8" max="8" width="13.7109375" style="55" bestFit="1" customWidth="1"/>
    <col min="9" max="9" width="11.7109375" style="55" customWidth="1"/>
    <col min="10" max="11" width="13.8515625" style="55" bestFit="1" customWidth="1"/>
    <col min="12" max="12" width="4.00390625" style="2" customWidth="1"/>
    <col min="13" max="13" width="2.00390625" style="3" customWidth="1"/>
    <col min="14" max="16384" width="3.28125" style="3" customWidth="1"/>
  </cols>
  <sheetData>
    <row r="10" spans="1:12" ht="11.25">
      <c r="A10" s="307" t="s">
        <v>106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"/>
    </row>
    <row r="11" spans="1:12" ht="11.25">
      <c r="A11" s="360" t="s">
        <v>4</v>
      </c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"/>
    </row>
    <row r="12" spans="1:12" ht="11.25">
      <c r="A12" s="361" t="s">
        <v>25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"/>
    </row>
    <row r="13" spans="1:12" ht="11.25">
      <c r="A13" s="360" t="s">
        <v>3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"/>
    </row>
    <row r="14" spans="1:12" ht="11.25">
      <c r="A14" s="304" t="s">
        <v>225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"/>
    </row>
    <row r="15" spans="1:11" ht="10.5" customHeight="1">
      <c r="A15" s="6"/>
      <c r="B15" s="6"/>
      <c r="C15" s="3"/>
      <c r="D15" s="3"/>
      <c r="E15" s="3"/>
      <c r="F15" s="3"/>
      <c r="G15" s="3"/>
      <c r="H15" s="3"/>
      <c r="I15" s="3"/>
      <c r="J15" s="3"/>
      <c r="K15" s="3"/>
    </row>
    <row r="16" spans="1:11" ht="10.5" customHeight="1">
      <c r="A16" s="6"/>
      <c r="B16" s="6"/>
      <c r="C16" s="3"/>
      <c r="D16" s="3"/>
      <c r="E16" s="3"/>
      <c r="F16" s="3"/>
      <c r="G16" s="3"/>
      <c r="H16" s="3"/>
      <c r="I16" s="3"/>
      <c r="J16" s="3"/>
      <c r="K16" s="3"/>
    </row>
    <row r="17" spans="1:11" ht="10.5" customHeight="1">
      <c r="A17" s="46" t="s">
        <v>41</v>
      </c>
      <c r="B17" s="45"/>
      <c r="C17" s="3"/>
      <c r="D17" s="3"/>
      <c r="E17" s="3"/>
      <c r="F17" s="3"/>
      <c r="G17" s="3"/>
      <c r="H17" s="3"/>
      <c r="I17" s="3"/>
      <c r="J17" s="3"/>
      <c r="K17" s="246">
        <v>1</v>
      </c>
    </row>
    <row r="18" spans="1:11" ht="19.5" customHeight="1">
      <c r="A18" s="292" t="s">
        <v>23</v>
      </c>
      <c r="B18" s="357" t="s">
        <v>59</v>
      </c>
      <c r="C18" s="357"/>
      <c r="D18" s="357"/>
      <c r="E18" s="357"/>
      <c r="F18" s="313"/>
      <c r="G18" s="313" t="s">
        <v>220</v>
      </c>
      <c r="H18" s="314"/>
      <c r="I18" s="314"/>
      <c r="J18" s="314"/>
      <c r="K18" s="314"/>
    </row>
    <row r="19" spans="1:11" ht="13.5" customHeight="1">
      <c r="A19" s="292"/>
      <c r="B19" s="357" t="s">
        <v>38</v>
      </c>
      <c r="C19" s="357"/>
      <c r="D19" s="362" t="s">
        <v>6</v>
      </c>
      <c r="E19" s="362" t="s">
        <v>7</v>
      </c>
      <c r="F19" s="362" t="s">
        <v>8</v>
      </c>
      <c r="G19" s="359" t="s">
        <v>38</v>
      </c>
      <c r="H19" s="359"/>
      <c r="I19" s="358" t="s">
        <v>6</v>
      </c>
      <c r="J19" s="358" t="s">
        <v>7</v>
      </c>
      <c r="K19" s="276" t="s">
        <v>9</v>
      </c>
    </row>
    <row r="20" spans="1:12" s="34" customFormat="1" ht="22.5">
      <c r="A20" s="292"/>
      <c r="B20" s="11" t="s">
        <v>39</v>
      </c>
      <c r="C20" s="11" t="s">
        <v>219</v>
      </c>
      <c r="D20" s="359"/>
      <c r="E20" s="359"/>
      <c r="F20" s="359"/>
      <c r="G20" s="11" t="s">
        <v>39</v>
      </c>
      <c r="H20" s="11" t="s">
        <v>219</v>
      </c>
      <c r="I20" s="359"/>
      <c r="J20" s="359"/>
      <c r="K20" s="290"/>
      <c r="L20" s="47"/>
    </row>
    <row r="21" spans="1:18" ht="12.75" customHeight="1">
      <c r="A21" s="48"/>
      <c r="B21" s="243"/>
      <c r="C21" s="190"/>
      <c r="D21" s="190"/>
      <c r="E21" s="190"/>
      <c r="F21" s="190"/>
      <c r="G21" s="243"/>
      <c r="H21" s="190"/>
      <c r="I21" s="190"/>
      <c r="J21" s="205"/>
      <c r="K21" s="244"/>
      <c r="L21" s="39"/>
      <c r="M21" s="39"/>
      <c r="N21" s="39"/>
      <c r="O21" s="39"/>
      <c r="P21" s="39"/>
      <c r="Q21" s="39"/>
      <c r="R21" s="2"/>
    </row>
    <row r="22" spans="1:18" ht="12.75" customHeight="1">
      <c r="A22" s="48" t="s">
        <v>24</v>
      </c>
      <c r="B22" s="190">
        <f>SUM(B23:B24)</f>
        <v>0</v>
      </c>
      <c r="C22" s="190">
        <f>SUM(C23:C24)</f>
        <v>47204.32</v>
      </c>
      <c r="D22" s="190">
        <f>SUM(D23:D24)</f>
        <v>0</v>
      </c>
      <c r="E22" s="190">
        <f>SUM(E23:E24)</f>
        <v>47204.32</v>
      </c>
      <c r="F22" s="205">
        <f>C22-D22-E22</f>
        <v>0</v>
      </c>
      <c r="G22" s="190">
        <f>SUM(G23:G24)</f>
        <v>0</v>
      </c>
      <c r="H22" s="190">
        <f>SUM(H23:H24)</f>
        <v>6742936.99</v>
      </c>
      <c r="I22" s="190">
        <f>SUM(I23:I24)</f>
        <v>28314.34</v>
      </c>
      <c r="J22" s="205">
        <f>SUM(J23:J24)</f>
        <v>6007659.6899999995</v>
      </c>
      <c r="K22" s="205">
        <f>H22-I22-J22</f>
        <v>706962.9600000009</v>
      </c>
      <c r="L22" s="39"/>
      <c r="M22" s="39"/>
      <c r="N22" s="39"/>
      <c r="O22" s="39"/>
      <c r="P22" s="39"/>
      <c r="Q22" s="39"/>
      <c r="R22" s="2"/>
    </row>
    <row r="23" spans="1:18" ht="12.75" customHeight="1">
      <c r="A23" s="49" t="s">
        <v>111</v>
      </c>
      <c r="B23" s="190">
        <v>0</v>
      </c>
      <c r="C23" s="190">
        <v>32335.13</v>
      </c>
      <c r="D23" s="190">
        <v>0</v>
      </c>
      <c r="E23" s="190">
        <v>32335.13</v>
      </c>
      <c r="F23" s="205">
        <f>C23-D23-E23</f>
        <v>0</v>
      </c>
      <c r="G23" s="190">
        <v>0</v>
      </c>
      <c r="H23" s="190">
        <v>6000872.2</v>
      </c>
      <c r="I23" s="190">
        <v>26965.45</v>
      </c>
      <c r="J23" s="205">
        <v>5309661.63</v>
      </c>
      <c r="K23" s="205">
        <f>H23-I23-J23</f>
        <v>664245.1200000001</v>
      </c>
      <c r="L23" s="39"/>
      <c r="M23" s="39"/>
      <c r="N23" s="39"/>
      <c r="O23" s="39"/>
      <c r="P23" s="39"/>
      <c r="Q23" s="39"/>
      <c r="R23" s="2"/>
    </row>
    <row r="24" spans="1:18" ht="12.75" customHeight="1">
      <c r="A24" s="6" t="s">
        <v>206</v>
      </c>
      <c r="B24" s="190">
        <v>0</v>
      </c>
      <c r="C24" s="190">
        <v>14869.19</v>
      </c>
      <c r="D24" s="190">
        <v>0</v>
      </c>
      <c r="E24" s="190">
        <v>14869.19</v>
      </c>
      <c r="F24" s="205">
        <f>C24-D24-E24</f>
        <v>0</v>
      </c>
      <c r="G24" s="190">
        <v>0</v>
      </c>
      <c r="H24" s="190">
        <v>742064.79</v>
      </c>
      <c r="I24" s="190">
        <v>1348.89</v>
      </c>
      <c r="J24" s="205">
        <v>697998.06</v>
      </c>
      <c r="K24" s="205">
        <f>H24-I24-J24</f>
        <v>42717.83999999997</v>
      </c>
      <c r="L24" s="39"/>
      <c r="M24" s="39"/>
      <c r="N24" s="39"/>
      <c r="O24" s="39"/>
      <c r="P24" s="39"/>
      <c r="Q24" s="39"/>
      <c r="R24" s="2"/>
    </row>
    <row r="25" spans="1:18" ht="12.75" customHeight="1">
      <c r="A25" s="15"/>
      <c r="B25" s="190"/>
      <c r="C25" s="190"/>
      <c r="D25" s="190"/>
      <c r="E25" s="190"/>
      <c r="F25" s="205">
        <f>C25-D25-E25</f>
        <v>0</v>
      </c>
      <c r="G25" s="190"/>
      <c r="H25" s="190"/>
      <c r="I25" s="190"/>
      <c r="J25" s="205"/>
      <c r="K25" s="205">
        <f>H25-I25-J25</f>
        <v>0</v>
      </c>
      <c r="L25" s="39"/>
      <c r="M25" s="39"/>
      <c r="N25" s="39"/>
      <c r="O25" s="39"/>
      <c r="P25" s="39"/>
      <c r="Q25" s="39"/>
      <c r="R25" s="2"/>
    </row>
    <row r="26" spans="1:18" ht="15.75" customHeight="1">
      <c r="A26" s="36" t="s">
        <v>0</v>
      </c>
      <c r="B26" s="207">
        <f>B22</f>
        <v>0</v>
      </c>
      <c r="C26" s="207">
        <f>C22</f>
        <v>47204.32</v>
      </c>
      <c r="D26" s="207">
        <f>D22</f>
        <v>0</v>
      </c>
      <c r="E26" s="207">
        <f>E22</f>
        <v>47204.32</v>
      </c>
      <c r="F26" s="245">
        <f>C26-D26-E26</f>
        <v>0</v>
      </c>
      <c r="G26" s="207">
        <f>G22</f>
        <v>0</v>
      </c>
      <c r="H26" s="207">
        <f>H22</f>
        <v>6742936.99</v>
      </c>
      <c r="I26" s="207">
        <f>I22</f>
        <v>28314.34</v>
      </c>
      <c r="J26" s="207">
        <f>J22</f>
        <v>6007659.6899999995</v>
      </c>
      <c r="K26" s="274">
        <f>G26+H26-I26-J26</f>
        <v>706962.9600000009</v>
      </c>
      <c r="M26" s="2"/>
      <c r="N26" s="2"/>
      <c r="O26" s="2"/>
      <c r="P26" s="2"/>
      <c r="Q26" s="2"/>
      <c r="R26" s="2"/>
    </row>
    <row r="27" spans="1:11" ht="10.5" customHeight="1">
      <c r="A27" s="56" t="s">
        <v>114</v>
      </c>
      <c r="B27" s="3"/>
      <c r="C27" s="3"/>
      <c r="D27" s="3"/>
      <c r="E27" s="3"/>
      <c r="F27" s="3"/>
      <c r="G27" s="3"/>
      <c r="H27" s="3"/>
      <c r="I27" s="3"/>
      <c r="J27" s="3"/>
      <c r="K27" s="50"/>
    </row>
    <row r="40" spans="1:9" ht="11.25">
      <c r="A40" s="1" t="s">
        <v>121</v>
      </c>
      <c r="C40" s="33" t="s">
        <v>115</v>
      </c>
      <c r="I40" s="33" t="s">
        <v>116</v>
      </c>
    </row>
    <row r="41" spans="1:9" ht="11.25">
      <c r="A41" s="1" t="s">
        <v>117</v>
      </c>
      <c r="C41" s="33" t="s">
        <v>221</v>
      </c>
      <c r="I41" s="33" t="s">
        <v>118</v>
      </c>
    </row>
    <row r="42" spans="1:9" ht="11.25">
      <c r="A42" s="6" t="s">
        <v>119</v>
      </c>
      <c r="C42" s="19"/>
      <c r="I42" s="33" t="s">
        <v>120</v>
      </c>
    </row>
  </sheetData>
  <mergeCells count="16">
    <mergeCell ref="G19:H19"/>
    <mergeCell ref="G18:K18"/>
    <mergeCell ref="A18:A20"/>
    <mergeCell ref="J19:J20"/>
    <mergeCell ref="K19:K20"/>
    <mergeCell ref="B19:C19"/>
    <mergeCell ref="B18:F18"/>
    <mergeCell ref="I19:I20"/>
    <mergeCell ref="A10:K10"/>
    <mergeCell ref="A11:K11"/>
    <mergeCell ref="A12:K12"/>
    <mergeCell ref="A13:K13"/>
    <mergeCell ref="A14:K14"/>
    <mergeCell ref="D19:D20"/>
    <mergeCell ref="E19:E20"/>
    <mergeCell ref="F19:F20"/>
  </mergeCells>
  <printOptions horizontalCentered="1"/>
  <pageMargins left="0.1968503937007874" right="0.2755905511811024" top="0.5905511811023623" bottom="0.3937007874015748" header="0" footer="0.1968503937007874"/>
  <pageSetup horizontalDpi="300" verticalDpi="3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5.00390625" style="41" customWidth="1"/>
    <col min="2" max="4" width="17.28125" style="41" customWidth="1"/>
    <col min="5" max="5" width="17.28125" style="18" customWidth="1"/>
    <col min="6" max="7" width="17.28125" style="41" customWidth="1"/>
    <col min="8" max="16384" width="7.8515625" style="41" customWidth="1"/>
  </cols>
  <sheetData>
    <row r="1" spans="1:7" ht="11.25">
      <c r="A1" s="278" t="s">
        <v>35</v>
      </c>
      <c r="B1" s="278"/>
      <c r="C1" s="278"/>
      <c r="D1" s="278"/>
      <c r="E1" s="278"/>
      <c r="F1" s="278"/>
      <c r="G1" s="4" t="s">
        <v>22</v>
      </c>
    </row>
    <row r="2" spans="1:7" ht="11.25">
      <c r="A2" s="365" t="s">
        <v>4</v>
      </c>
      <c r="B2" s="365"/>
      <c r="C2" s="365"/>
      <c r="D2" s="365"/>
      <c r="E2" s="365"/>
      <c r="F2" s="365"/>
      <c r="G2" s="365"/>
    </row>
    <row r="3" spans="1:7" ht="11.25">
      <c r="A3" s="366" t="s">
        <v>34</v>
      </c>
      <c r="B3" s="366"/>
      <c r="C3" s="366"/>
      <c r="D3" s="366"/>
      <c r="E3" s="366"/>
      <c r="F3" s="366"/>
      <c r="G3" s="366"/>
    </row>
    <row r="4" spans="1:7" ht="11.25">
      <c r="A4" s="365" t="s">
        <v>37</v>
      </c>
      <c r="B4" s="365"/>
      <c r="C4" s="365"/>
      <c r="D4" s="365"/>
      <c r="E4" s="365"/>
      <c r="F4" s="365"/>
      <c r="G4" s="365"/>
    </row>
    <row r="5" spans="1:7" ht="11.25">
      <c r="A5" s="365" t="s">
        <v>17</v>
      </c>
      <c r="B5" s="365"/>
      <c r="C5" s="365"/>
      <c r="D5" s="365"/>
      <c r="E5" s="365"/>
      <c r="F5" s="365"/>
      <c r="G5" s="365"/>
    </row>
    <row r="6" spans="1:7" ht="11.25">
      <c r="A6" s="32"/>
      <c r="B6" s="32"/>
      <c r="C6" s="32"/>
      <c r="D6" s="32"/>
      <c r="E6" s="32"/>
      <c r="F6" s="32"/>
      <c r="G6" s="32"/>
    </row>
    <row r="8" ht="12.75" customHeight="1">
      <c r="A8" s="41" t="s">
        <v>40</v>
      </c>
    </row>
    <row r="9" spans="1:7" s="22" customFormat="1" ht="36" customHeight="1">
      <c r="A9" s="363" t="s">
        <v>26</v>
      </c>
      <c r="B9" s="9" t="s">
        <v>29</v>
      </c>
      <c r="C9" s="9" t="s">
        <v>30</v>
      </c>
      <c r="D9" s="9" t="s">
        <v>31</v>
      </c>
      <c r="E9" s="9" t="s">
        <v>27</v>
      </c>
      <c r="F9" s="9" t="s">
        <v>32</v>
      </c>
      <c r="G9" s="10" t="s">
        <v>33</v>
      </c>
    </row>
    <row r="10" spans="1:7" ht="11.25" customHeight="1">
      <c r="A10" s="364"/>
      <c r="B10" s="43" t="s">
        <v>5</v>
      </c>
      <c r="C10" s="43" t="s">
        <v>5</v>
      </c>
      <c r="D10" s="43" t="s">
        <v>5</v>
      </c>
      <c r="E10" s="43" t="s">
        <v>5</v>
      </c>
      <c r="F10" s="43" t="s">
        <v>5</v>
      </c>
      <c r="G10" s="44" t="s">
        <v>5</v>
      </c>
    </row>
    <row r="11" spans="1:7" ht="12.75" customHeight="1">
      <c r="A11" s="26"/>
      <c r="B11" s="24"/>
      <c r="C11" s="24"/>
      <c r="D11" s="24"/>
      <c r="E11" s="24"/>
      <c r="F11" s="24"/>
      <c r="G11" s="25"/>
    </row>
    <row r="12" spans="1:7" ht="12.75" customHeight="1">
      <c r="A12" s="26"/>
      <c r="B12" s="24"/>
      <c r="C12" s="24"/>
      <c r="D12" s="24"/>
      <c r="E12" s="24"/>
      <c r="F12" s="24"/>
      <c r="G12" s="25"/>
    </row>
    <row r="13" spans="1:7" ht="12.75" customHeight="1">
      <c r="A13" s="26"/>
      <c r="B13" s="24"/>
      <c r="C13" s="24"/>
      <c r="D13" s="24"/>
      <c r="E13" s="24"/>
      <c r="F13" s="24"/>
      <c r="G13" s="25"/>
    </row>
    <row r="14" spans="1:7" ht="12.75" customHeight="1">
      <c r="A14" s="26"/>
      <c r="B14" s="24"/>
      <c r="C14" s="24"/>
      <c r="D14" s="24"/>
      <c r="E14" s="24"/>
      <c r="F14" s="24"/>
      <c r="G14" s="25"/>
    </row>
    <row r="15" spans="1:7" ht="12.75" customHeight="1">
      <c r="A15" s="26"/>
      <c r="B15" s="24"/>
      <c r="C15" s="24"/>
      <c r="D15" s="24"/>
      <c r="E15" s="24"/>
      <c r="F15" s="24"/>
      <c r="G15" s="25"/>
    </row>
    <row r="16" spans="1:7" ht="12.75" customHeight="1">
      <c r="A16" s="26"/>
      <c r="B16" s="24"/>
      <c r="C16" s="24"/>
      <c r="D16" s="24"/>
      <c r="E16" s="24"/>
      <c r="F16" s="24"/>
      <c r="G16" s="25"/>
    </row>
    <row r="17" spans="1:7" ht="12.75" customHeight="1">
      <c r="A17" s="26"/>
      <c r="B17" s="24"/>
      <c r="C17" s="24"/>
      <c r="D17" s="24"/>
      <c r="E17" s="24"/>
      <c r="F17" s="24"/>
      <c r="G17" s="25"/>
    </row>
    <row r="18" spans="1:7" ht="12.75" customHeight="1">
      <c r="A18" s="26"/>
      <c r="B18" s="24"/>
      <c r="C18" s="24"/>
      <c r="D18" s="24"/>
      <c r="E18" s="24"/>
      <c r="F18" s="24"/>
      <c r="G18" s="25"/>
    </row>
    <row r="19" spans="1:7" ht="12.75" customHeight="1">
      <c r="A19" s="26"/>
      <c r="B19" s="24"/>
      <c r="C19" s="24"/>
      <c r="D19" s="24"/>
      <c r="E19" s="24"/>
      <c r="F19" s="24"/>
      <c r="G19" s="25"/>
    </row>
    <row r="20" spans="1:7" ht="12.75" customHeight="1">
      <c r="A20" s="26"/>
      <c r="B20" s="24"/>
      <c r="C20" s="24"/>
      <c r="D20" s="24"/>
      <c r="E20" s="24"/>
      <c r="F20" s="24"/>
      <c r="G20" s="25"/>
    </row>
    <row r="21" spans="1:7" ht="12.75" customHeight="1">
      <c r="A21" s="26"/>
      <c r="B21" s="24"/>
      <c r="C21" s="24"/>
      <c r="D21" s="24"/>
      <c r="E21" s="24"/>
      <c r="F21" s="24"/>
      <c r="G21" s="25"/>
    </row>
    <row r="22" spans="1:7" ht="12.75" customHeight="1">
      <c r="A22" s="26"/>
      <c r="B22" s="24"/>
      <c r="C22" s="24"/>
      <c r="D22" s="24"/>
      <c r="E22" s="24"/>
      <c r="F22" s="24"/>
      <c r="G22" s="25"/>
    </row>
    <row r="23" spans="1:7" ht="12.75" customHeight="1">
      <c r="A23" s="26"/>
      <c r="B23" s="24"/>
      <c r="C23" s="24"/>
      <c r="D23" s="24"/>
      <c r="E23" s="24"/>
      <c r="F23" s="24"/>
      <c r="G23" s="25"/>
    </row>
    <row r="24" spans="1:7" ht="12.75" customHeight="1">
      <c r="A24" s="26"/>
      <c r="B24" s="24"/>
      <c r="C24" s="24"/>
      <c r="D24" s="24"/>
      <c r="E24" s="24"/>
      <c r="F24" s="24"/>
      <c r="G24" s="25"/>
    </row>
    <row r="25" spans="1:7" ht="12.75" customHeight="1">
      <c r="A25" s="26"/>
      <c r="B25" s="24"/>
      <c r="C25" s="24"/>
      <c r="D25" s="24"/>
      <c r="E25" s="24"/>
      <c r="F25" s="24"/>
      <c r="G25" s="25"/>
    </row>
    <row r="26" spans="1:7" ht="12.75" customHeight="1">
      <c r="A26" s="26"/>
      <c r="B26" s="24"/>
      <c r="C26" s="24"/>
      <c r="D26" s="24"/>
      <c r="E26" s="24"/>
      <c r="F26" s="24"/>
      <c r="G26" s="25"/>
    </row>
    <row r="27" spans="1:7" ht="12.75" customHeight="1">
      <c r="A27" s="26"/>
      <c r="B27" s="24"/>
      <c r="C27" s="24"/>
      <c r="D27" s="24"/>
      <c r="E27" s="24"/>
      <c r="F27" s="24"/>
      <c r="G27" s="25"/>
    </row>
    <row r="28" spans="1:7" ht="12.75" customHeight="1">
      <c r="A28" s="26"/>
      <c r="B28" s="24"/>
      <c r="C28" s="24"/>
      <c r="D28" s="24"/>
      <c r="E28" s="24"/>
      <c r="F28" s="24"/>
      <c r="G28" s="25"/>
    </row>
    <row r="29" spans="1:7" ht="12.75" customHeight="1">
      <c r="A29" s="26"/>
      <c r="B29" s="24"/>
      <c r="C29" s="24"/>
      <c r="D29" s="24"/>
      <c r="E29" s="24"/>
      <c r="F29" s="24"/>
      <c r="G29" s="25"/>
    </row>
    <row r="30" spans="1:7" ht="12.75" customHeight="1">
      <c r="A30" s="26"/>
      <c r="B30" s="24"/>
      <c r="C30" s="24"/>
      <c r="D30" s="24"/>
      <c r="E30" s="24"/>
      <c r="F30" s="24"/>
      <c r="G30" s="25"/>
    </row>
    <row r="31" spans="1:7" ht="12.75" customHeight="1">
      <c r="A31" s="26"/>
      <c r="B31" s="24"/>
      <c r="C31" s="24"/>
      <c r="D31" s="24"/>
      <c r="E31" s="24"/>
      <c r="F31" s="24"/>
      <c r="G31" s="25"/>
    </row>
    <row r="32" spans="1:7" ht="12.75" customHeight="1">
      <c r="A32" s="26"/>
      <c r="B32" s="24"/>
      <c r="C32" s="24"/>
      <c r="D32" s="24"/>
      <c r="E32" s="24"/>
      <c r="F32" s="24"/>
      <c r="G32" s="25"/>
    </row>
    <row r="33" spans="1:7" ht="12.75" customHeight="1">
      <c r="A33" s="26"/>
      <c r="B33" s="24"/>
      <c r="C33" s="24"/>
      <c r="D33" s="24"/>
      <c r="E33" s="24"/>
      <c r="F33" s="24"/>
      <c r="G33" s="25"/>
    </row>
    <row r="34" spans="1:7" ht="12.75" customHeight="1">
      <c r="A34" s="27"/>
      <c r="B34" s="52"/>
      <c r="C34" s="52"/>
      <c r="D34" s="52"/>
      <c r="E34" s="52"/>
      <c r="F34" s="52"/>
      <c r="G34" s="53"/>
    </row>
    <row r="35" spans="1:7" ht="11.25">
      <c r="A35" s="41" t="s">
        <v>28</v>
      </c>
      <c r="G35" s="4"/>
    </row>
  </sheetData>
  <mergeCells count="6">
    <mergeCell ref="A9:A10"/>
    <mergeCell ref="A5:G5"/>
    <mergeCell ref="A1:F1"/>
    <mergeCell ref="A2:G2"/>
    <mergeCell ref="A3:G3"/>
    <mergeCell ref="A4:G4"/>
  </mergeCells>
  <printOptions horizontalCentered="1"/>
  <pageMargins left="0.33" right="0.34" top="0.5905511811023623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>thiago.silva</cp:lastModifiedBy>
  <cp:lastPrinted>2008-11-24T16:28:03Z</cp:lastPrinted>
  <dcterms:created xsi:type="dcterms:W3CDTF">1997-06-17T20:01:54Z</dcterms:created>
  <dcterms:modified xsi:type="dcterms:W3CDTF">2008-12-05T15:53:33Z</dcterms:modified>
  <cp:category/>
  <cp:version/>
  <cp:contentType/>
  <cp:contentStatus/>
</cp:coreProperties>
</file>