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795" windowWidth="10650" windowHeight="6540" tabRatio="842" firstSheet="2" activeTab="3"/>
  </bookViews>
  <sheets>
    <sheet name="Anexo I - Pessoal" sheetId="1" r:id="rId1"/>
    <sheet name="Anexo VII - Serv de Terceiros" sheetId="2" r:id="rId2"/>
    <sheet name="Anexo VIII - Limites" sheetId="3" r:id="rId3"/>
    <sheet name="Anexo IX - Resto a Pagar" sheetId="4" r:id="rId4"/>
    <sheet name="Anexo II-DESP FUNC-SUBFUNC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'Anexo I - Pessoal'!$A$1:$C$50</definedName>
    <definedName name="_xlnm.Print_Area" localSheetId="4">'Anexo II-DESP FUNC-SUBFUNC'!$A$1:$J$38</definedName>
    <definedName name="_xlnm.Print_Area" localSheetId="3">'Anexo IX - Resto a Pagar'!$A$1:$J$44</definedName>
    <definedName name="_xlnm.Print_Area" localSheetId="1">'Anexo VII - Serv de Terceiros'!$A$1:$D$44</definedName>
    <definedName name="_xlnm.Print_Area" localSheetId="2">'Anexo VIII - Limites'!$A$1:$C$59</definedName>
    <definedName name="Detalhes_do_Demonstrativo_MDE">'[4]Anexo X - ENSINO'!#REF!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'Anexo I - Pessoal'!#REF!,'Anexo I - Pessoal'!#REF!</definedName>
    <definedName name="Planilha_1ÁreaTotal" localSheetId="4">#REF!,#REF!</definedName>
    <definedName name="Planilha_1ÁreaTotal" localSheetId="1">#REF!,#REF!</definedName>
    <definedName name="Planilha_1ÁreaTotal" localSheetId="2">#REF!,#REF!</definedName>
    <definedName name="Planilha_1ÁreaTotal">#REF!,#REF!</definedName>
    <definedName name="Planilha_1CabGráfico" localSheetId="0">'Anexo I - Pessoal'!#REF!</definedName>
    <definedName name="Planilha_1CabGráfico" localSheetId="4">#REF!</definedName>
    <definedName name="Planilha_1CabGráfico" localSheetId="1">#REF!</definedName>
    <definedName name="Planilha_1CabGráfico" localSheetId="2">#REF!</definedName>
    <definedName name="Planilha_1CabGráfico">#REF!</definedName>
    <definedName name="Planilha_1TítCols" localSheetId="0">'Anexo I - Pessoal'!#REF!,'Anexo I - Pessoal'!#REF!</definedName>
    <definedName name="Planilha_1TítCols" localSheetId="4">#REF!,#REF!</definedName>
    <definedName name="Planilha_1TítCols" localSheetId="1">#REF!,#REF!</definedName>
    <definedName name="Planilha_1TítCols" localSheetId="2">#REF!,#REF!</definedName>
    <definedName name="Planilha_1TítCols">#REF!,#REF!</definedName>
    <definedName name="Planilha_1TítLins" localSheetId="0">'Anexo I - Pessoal'!#REF!</definedName>
    <definedName name="Planilha_1TítLins" localSheetId="4">#REF!</definedName>
    <definedName name="Planilha_1TítLins" localSheetId="1">#REF!</definedName>
    <definedName name="Planilha_1TítLins" localSheetId="2">#REF!</definedName>
    <definedName name="Planilha_1TítLins">#REF!</definedName>
    <definedName name="Planilha_2ÁreaTotal" localSheetId="4">#REF!,#REF!</definedName>
    <definedName name="Planilha_2ÁreaTotal">#REF!,#REF!</definedName>
    <definedName name="Planilha_2CabGráfico" localSheetId="4">#REF!</definedName>
    <definedName name="Planilha_2CabGráfico">#REF!</definedName>
    <definedName name="Planilha_2TítCols" localSheetId="4">#REF!,#REF!</definedName>
    <definedName name="Planilha_2TítCols">#REF!,#REF!</definedName>
    <definedName name="Planilha_2TítLins" localSheetId="4">#REF!</definedName>
    <definedName name="Planilha_2TítLins">#REF!</definedName>
    <definedName name="Planilha_3ÁreaTotal" localSheetId="4">#REF!,#REF!</definedName>
    <definedName name="Planilha_3ÁreaTotal">#REF!,#REF!</definedName>
    <definedName name="Planilha_3CabGráfico" localSheetId="4">#REF!</definedName>
    <definedName name="Planilha_3CabGráfico">#REF!</definedName>
    <definedName name="Planilha_3TítCols" localSheetId="4">#REF!,#REF!</definedName>
    <definedName name="Planilha_3TítCols">#REF!,#REF!</definedName>
    <definedName name="Planilha_3TítLins" localSheetId="4">#REF!</definedName>
    <definedName name="Planilha_3TítLins">#REF!</definedName>
    <definedName name="Planilha_4ÁreaTotal" localSheetId="4">#REF!,#REF!</definedName>
    <definedName name="Planilha_4ÁreaTotal">#REF!,#REF!</definedName>
    <definedName name="Planilha_4TítCols" localSheetId="4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<sst xmlns="http://schemas.openxmlformats.org/spreadsheetml/2006/main" count="182" uniqueCount="125">
  <si>
    <t>RELATÓRIO DE GESTÃO FISCAL</t>
  </si>
  <si>
    <t>R$ Milhares</t>
  </si>
  <si>
    <t>Pessoal Ativo</t>
  </si>
  <si>
    <t>Pessoal Inativo e Pensionistas</t>
  </si>
  <si>
    <t>(-) Despesas de Exercícios Anteriores</t>
  </si>
  <si>
    <t>RECEITA CORRENTE LÍQUIDA - RCL</t>
  </si>
  <si>
    <t>ESPECIFICAÇÃO</t>
  </si>
  <si>
    <t>Limite</t>
  </si>
  <si>
    <t>OPERAÇÕES DE CRÉDITO</t>
  </si>
  <si>
    <t>VALOR</t>
  </si>
  <si>
    <t>ORÇAMENTOS FISCAL E DA SEGURIDADE SOCIAL</t>
  </si>
  <si>
    <t>RESTOS A PAGAR</t>
  </si>
  <si>
    <t>Exercícios</t>
  </si>
  <si>
    <t>Serviços de Consultorias</t>
  </si>
  <si>
    <t>Outros Serviços de Terceiros - Pessoa Física</t>
  </si>
  <si>
    <t>Locação de Mão-de-Obra</t>
  </si>
  <si>
    <t>Arrendamento Mercantil</t>
  </si>
  <si>
    <t>Outros Serviços de Terceiros - Pessoa Jurídica</t>
  </si>
  <si>
    <t>LRF, art. 55, inciso I, alínea "a" - Anexo I</t>
  </si>
  <si>
    <t>Nota:</t>
  </si>
  <si>
    <t xml:space="preserve"> LRF, art. 72 - Anexo VII</t>
  </si>
  <si>
    <t>% SOBRE A RCL</t>
  </si>
  <si>
    <t>SERVIÇOS DE TERCEIROS</t>
  </si>
  <si>
    <t>LRF, art. 54 - Anexo VIII</t>
  </si>
  <si>
    <t>DEMONSTRATIVO DOS LIMITES</t>
  </si>
  <si>
    <t>Limite Prudencial  (§ único, art. 22 da LRF)</t>
  </si>
  <si>
    <t xml:space="preserve">Limite Permitido (art. 71 da LRF) </t>
  </si>
  <si>
    <t>Limite Legal (incisos I, II e III, art. 20 da LRF)</t>
  </si>
  <si>
    <t>Dívida Consolidada Líquida</t>
  </si>
  <si>
    <t xml:space="preserve">DEMONSTRATIVO DA DESPESA COM PESSOAL </t>
  </si>
  <si>
    <t>Limite Definido por Resolução do Senado Federal</t>
  </si>
  <si>
    <t xml:space="preserve">DÍVIDA </t>
  </si>
  <si>
    <t>DESPESA LÍQUIDA COM PESSOAL  (I)</t>
  </si>
  <si>
    <t>Despesas não Computadas  (art. 19, § 1º da LRF)</t>
  </si>
  <si>
    <t>(-) Inativos com Recursos Vinculados</t>
  </si>
  <si>
    <t>TOTAL DA DESPESA LÍQUIDA COM PESSOAL  (I + II)</t>
  </si>
  <si>
    <t>DESPESA COM PESSOAL</t>
  </si>
  <si>
    <t>Total da Despesa Líquida com Pessoal nos 12 Últimos Meses</t>
  </si>
  <si>
    <t xml:space="preserve">DEMONSTRATIVO DA DESPESA COM SERVIÇOS DE TERCEIROS </t>
  </si>
  <si>
    <t>DESPESA COM SERVIÇOS DE TERCEIROS</t>
  </si>
  <si>
    <t>TOTAL DA DESPESA COM SERVIÇOS DE TERCEIROS</t>
  </si>
  <si>
    <t>% do TOTAL DA DESPESA COM SERVIÇOS DE TERCEIROS sobre a RCL</t>
  </si>
  <si>
    <t>Total da Despesa com Serviços de Terceiros</t>
  </si>
  <si>
    <t>Limite, Calculado com Base no Exercício de 1999, do Total da Despesa com Serviços de Terceiros  (art. 72 da LRF)</t>
  </si>
  <si>
    <t>Total das Garantias</t>
  </si>
  <si>
    <t>GARANTIAS DE VALORES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</si>
  <si>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</si>
  <si>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</si>
  <si>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</si>
  <si>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Definido p/ Senado Federal para Op. de Crédito por Antec. da Receita</t>
  </si>
  <si>
    <t>FIXAÇÃO OU ALTERAÇÃO DE REMUNERAÇÃO OU SUBSÍDIO POR LEI ESPECÍFICA E REVISÃO GERAL ANUAL (inciso X, art. 37 da CF)</t>
  </si>
  <si>
    <t>(-) Decorrentes de Decisão Judicial</t>
  </si>
  <si>
    <t>DESPESA LIQUIDADA</t>
  </si>
  <si>
    <t>(-) Indenizações por Demissão e Incentivos à Demissão Voluntária</t>
  </si>
  <si>
    <t>(-) Convocação Extraordinária (inciso II, § 6º, art. 57 da CF)</t>
  </si>
  <si>
    <t>RECEITA CORRENTE LÍQUIDA - RCL (III)</t>
  </si>
  <si>
    <t>% do TOTAL DA DESPESA LÍQUIDA COM PESSOAL sobre a RCL (IV) = (I+II) / ((III)</t>
  </si>
  <si>
    <t>% da FIXAÇÃO OU ALTERAÇÃO DE REMUNERAÇÃO OU SUBSÍDIO POR LEI ESPECÍFICA E REVISÃO GERAL ANUAL sobre a RCL (V)</t>
  </si>
  <si>
    <t>OUTRAS DESPESAS DE PESSOAL DECORRENTES DE CONTRATOS DE TERCEIRIZAÇÃO  (art. 18, § 1º da LRF)  (II)</t>
  </si>
  <si>
    <t>Total da Despesa Líquida com Pessoal nos 12 Últimos Meses, deduzido o aumento previsto no inciso X, art. 37 da CF</t>
  </si>
  <si>
    <t>SUFICIÊNCIA ANTES DA INSCRIÇÃO EM RESTOS A PAGAR NÃO PROCESSADOS</t>
  </si>
  <si>
    <t>INSCRIÇÃO EM RESTOS A PAGAR NÃO PROCESSADOS</t>
  </si>
  <si>
    <t>Valor Apurado nos Demonstrativos respectivos</t>
  </si>
  <si>
    <t>TRIBUNAL DE JUSTIÇA DO ESTADO DO ACRE</t>
  </si>
  <si>
    <t>COORDENADORIA DE FINANÇAS</t>
  </si>
  <si>
    <t xml:space="preserve">FONTE: Balancete Orçamentario da Despesa/TJ e Demonstrativo da Receita Corrente Liquida da Sec. Exec. da Sec. Finanças e G. Pública do Estado.  </t>
  </si>
  <si>
    <t>LIMITE LEGAL (incisos I, II e III, art. 20 da LRF) - 6%</t>
  </si>
  <si>
    <t>LIMITE PRUDENCIAL  (§ único, art. 22 da LRF) - 5,70%</t>
  </si>
  <si>
    <t>FONTE: Balancete de Verificação dos Lançamentos Contabeis/TJAC</t>
  </si>
  <si>
    <t>Francisco das Chagas Rocha</t>
  </si>
  <si>
    <t xml:space="preserve">                                                                                                                                              </t>
  </si>
  <si>
    <t xml:space="preserve">LIMITE PERMITIDO (art. 71 da LRF) </t>
  </si>
  <si>
    <t>05/2004 a 04/2005</t>
  </si>
  <si>
    <t>Maio/2004 a Abril/2005</t>
  </si>
  <si>
    <t>Janeiro/2005 a Abril/2005</t>
  </si>
  <si>
    <t xml:space="preserve">Des. Samoel Martins Evangelista                                                       </t>
  </si>
  <si>
    <t>Dirce Oliveira Teodoro</t>
  </si>
  <si>
    <t xml:space="preserve">         Presidente/TJ                                                                                                  </t>
  </si>
  <si>
    <t>Coordenadora de Finanças</t>
  </si>
  <si>
    <t>Tec. em Contabilidade</t>
  </si>
  <si>
    <t>RELATÓRIO RESUMIDO DA EXECUÇÃO ORÇAMENTÁRIA</t>
  </si>
  <si>
    <t>DEMONSTRATIVO DOS RESTOS A PAGAR POR PODER E ÓRGÃO</t>
  </si>
  <si>
    <t xml:space="preserve"> LRF, art. 53, inciso V - Anexo IX</t>
  </si>
  <si>
    <t>R$ milhares</t>
  </si>
  <si>
    <t>RESTOS A PAGAR PROCESSADOS</t>
  </si>
  <si>
    <t>RESTOS A PAGAR NÃO PROCESSADOS</t>
  </si>
  <si>
    <t>Inscritos</t>
  </si>
  <si>
    <t>Em</t>
  </si>
  <si>
    <t>Em 31 de</t>
  </si>
  <si>
    <t>em 31 de</t>
  </si>
  <si>
    <t>dezembro de</t>
  </si>
  <si>
    <t>Cancelados</t>
  </si>
  <si>
    <t>Pagos</t>
  </si>
  <si>
    <t xml:space="preserve">A Pagar </t>
  </si>
  <si>
    <t>Anteriores</t>
  </si>
  <si>
    <t>TOTAL</t>
  </si>
  <si>
    <t>FONTE: Balancete de Resto a Pagar do Tribunal de Justiça do Estado do Acre</t>
  </si>
  <si>
    <t>PODER JUDICIARIO</t>
  </si>
  <si>
    <t>Des. Samoel Martins Evangelista</t>
  </si>
  <si>
    <t>Presidente</t>
  </si>
  <si>
    <t>Francsco das Chagas Rocha</t>
  </si>
  <si>
    <t>CRC/AC nº. 00488-0/O</t>
  </si>
  <si>
    <t xml:space="preserve">    CRC/AC nº. 000488/0-O</t>
  </si>
  <si>
    <t>DEMONSTRATIVO DA EXECUÇÃO DAS DESPESAS POR FUNÇÃO/SUBFUNÇÃO</t>
  </si>
  <si>
    <t>Janeiro a Abril de 2005</t>
  </si>
  <si>
    <t xml:space="preserve"> LRF, Art. 52, inciso II, alínea "c" - Anexo II</t>
  </si>
  <si>
    <t>FUNÇÃO/SUBFUNÇÃO</t>
  </si>
  <si>
    <t>DOTAÇÃO INICIAL</t>
  </si>
  <si>
    <t>DOTAÇÃO ATUALIZADA</t>
  </si>
  <si>
    <t>DESPESAS EMPENHADAS</t>
  </si>
  <si>
    <t>DESPESAS LIQUIDADAS</t>
  </si>
  <si>
    <t>No Bimestre</t>
  </si>
  <si>
    <t>Até o bimestre</t>
  </si>
  <si>
    <t>%</t>
  </si>
  <si>
    <t>SALDO</t>
  </si>
  <si>
    <t>Mar-Abr/05</t>
  </si>
  <si>
    <t>Jan-Abr/05</t>
  </si>
  <si>
    <t>JUDICIÁRIA</t>
  </si>
  <si>
    <t>Ação Judiciaria</t>
  </si>
  <si>
    <t>RESERVA DE CONTINGÊNCIA¹</t>
  </si>
  <si>
    <t>FONTE:Seção de Contabilidade - Balancete Orçamentario do Tribunal de Justiça</t>
  </si>
  <si>
    <t>TOTAL DA DESPESA LÍQUIDA COM PESSOAL, deduzido o aumento previsto no inciso X, art. 37 da CF - (4,64%) = (IV) - (V)</t>
  </si>
  <si>
    <t xml:space="preserve">                                                                                                                                                             </t>
  </si>
  <si>
    <t xml:space="preserve">Des. Samoel Martins Evangelista                                                                               Dirce Oliveira Teodoro                                </t>
  </si>
  <si>
    <t xml:space="preserve">         Presidente/TJ                                                                                                  Coordenadora de Finanças                                </t>
  </si>
</sst>
</file>

<file path=xl/styles.xml><?xml version="1.0" encoding="utf-8"?>
<styleSheet xmlns="http://schemas.openxmlformats.org/spreadsheetml/2006/main">
  <numFmts count="7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#,##0.0000_);\(#,##0.0000\)"/>
    <numFmt numFmtId="208" formatCode="#,##0.00000_);\(#,##0.00000\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_);_(* \(#,##0.0\);_(* &quot;-&quot;?_);_(@_)"/>
    <numFmt numFmtId="214" formatCode="\1\9\9\8"/>
    <numFmt numFmtId="215" formatCode="\1\9\9\8\ \ \ \1\9\9\9"/>
    <numFmt numFmtId="216" formatCode="\."/>
    <numFmt numFmtId="217" formatCode="0.000%"/>
    <numFmt numFmtId="218" formatCode="&quot;R$&quot;#,##0"/>
    <numFmt numFmtId="219" formatCode="yyyy"/>
    <numFmt numFmtId="220" formatCode="0.0000%"/>
    <numFmt numFmtId="221" formatCode="0.00000%"/>
    <numFmt numFmtId="222" formatCode="0.000000%"/>
    <numFmt numFmtId="223" formatCode="0.0000000%"/>
    <numFmt numFmtId="224" formatCode="_(* #,##0.00_);_(* \(#,##0.00\);_(* &quot;-&quot;?_);_(@_)"/>
    <numFmt numFmtId="225" formatCode="_(* #,##0.000_);_(* \(#,##0.000\);_(* &quot;-&quot;?_);_(@_)"/>
    <numFmt numFmtId="226" formatCode="_(* #,##0.000_);_(* \(#,##0.000\);_(* &quot;-&quot;???_);_(@_)"/>
    <numFmt numFmtId="227" formatCode="_(* #,##0.00_);_(* \(#,##0.00\);_(* &quot;-&quot;???_);_(@_)"/>
    <numFmt numFmtId="228" formatCode="_(* #,##0.0_);_(* \(#,##0.0\);_(* &quot;-&quot;???_);_(@_)"/>
    <numFmt numFmtId="229" formatCode="_(* #,##0_);_(* \(#,##0\);_(* &quot;-&quot;???_);_(@_)"/>
    <numFmt numFmtId="230" formatCode="mmmm"/>
    <numFmt numFmtId="231" formatCode="mmm\-yy"/>
    <numFmt numFmtId="232" formatCode="mmm"/>
    <numFmt numFmtId="233" formatCode="mmm/yyyy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vertical="center"/>
    </xf>
    <xf numFmtId="37" fontId="1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7" fontId="0" fillId="0" borderId="0" xfId="0" applyNumberFormat="1" applyFont="1" applyAlignment="1">
      <alignment/>
    </xf>
    <xf numFmtId="0" fontId="3" fillId="0" borderId="4" xfId="0" applyFont="1" applyBorder="1" applyAlignment="1">
      <alignment horizontal="justify"/>
    </xf>
    <xf numFmtId="37" fontId="3" fillId="0" borderId="0" xfId="0" applyNumberFormat="1" applyFont="1" applyAlignment="1">
      <alignment/>
    </xf>
    <xf numFmtId="0" fontId="2" fillId="0" borderId="2" xfId="0" applyFont="1" applyBorder="1" applyAlignment="1">
      <alignment horizontal="left" indent="1"/>
    </xf>
    <xf numFmtId="183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183" fontId="1" fillId="0" borderId="6" xfId="0" applyNumberFormat="1" applyFont="1" applyBorder="1" applyAlignment="1">
      <alignment horizontal="center" wrapText="1"/>
    </xf>
    <xf numFmtId="37" fontId="1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left" indent="1"/>
    </xf>
    <xf numFmtId="37" fontId="1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indent="1"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 indent="2"/>
    </xf>
    <xf numFmtId="49" fontId="10" fillId="0" borderId="0" xfId="0" applyNumberFormat="1" applyFont="1" applyBorder="1" applyAlignment="1">
      <alignment horizontal="left" indent="3"/>
    </xf>
    <xf numFmtId="49" fontId="10" fillId="0" borderId="0" xfId="0" applyNumberFormat="1" applyFont="1" applyAlignment="1">
      <alignment horizontal="left" indent="3"/>
    </xf>
    <xf numFmtId="49" fontId="10" fillId="0" borderId="0" xfId="0" applyNumberFormat="1" applyFont="1" applyBorder="1" applyAlignment="1">
      <alignment horizontal="left" indent="1"/>
    </xf>
    <xf numFmtId="49" fontId="8" fillId="0" borderId="1" xfId="0" applyNumberFormat="1" applyFont="1" applyBorder="1" applyAlignment="1">
      <alignment horizontal="justify" vertical="center"/>
    </xf>
    <xf numFmtId="39" fontId="9" fillId="0" borderId="6" xfId="0" applyNumberFormat="1" applyFont="1" applyBorder="1" applyAlignment="1">
      <alignment/>
    </xf>
    <xf numFmtId="49" fontId="8" fillId="0" borderId="1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/>
    </xf>
    <xf numFmtId="49" fontId="8" fillId="0" borderId="1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 indent="1"/>
    </xf>
    <xf numFmtId="191" fontId="9" fillId="0" borderId="3" xfId="20" applyNumberFormat="1" applyFont="1" applyBorder="1" applyAlignment="1">
      <alignment horizontal="right"/>
    </xf>
    <xf numFmtId="191" fontId="9" fillId="0" borderId="3" xfId="20" applyNumberFormat="1" applyFont="1" applyBorder="1" applyAlignment="1">
      <alignment horizontal="left" indent="1"/>
    </xf>
    <xf numFmtId="191" fontId="9" fillId="0" borderId="6" xfId="2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191" fontId="9" fillId="0" borderId="3" xfId="20" applyNumberFormat="1" applyFont="1" applyBorder="1" applyAlignment="1">
      <alignment horizontal="left" indent="2"/>
    </xf>
    <xf numFmtId="39" fontId="1" fillId="0" borderId="5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3" fontId="1" fillId="0" borderId="3" xfId="20" applyFont="1" applyBorder="1" applyAlignment="1">
      <alignment/>
    </xf>
    <xf numFmtId="43" fontId="1" fillId="0" borderId="6" xfId="20" applyFont="1" applyBorder="1" applyAlignment="1">
      <alignment/>
    </xf>
    <xf numFmtId="43" fontId="1" fillId="0" borderId="1" xfId="20" applyFont="1" applyBorder="1" applyAlignment="1">
      <alignment vertical="center"/>
    </xf>
    <xf numFmtId="43" fontId="1" fillId="0" borderId="1" xfId="20" applyFont="1" applyBorder="1" applyAlignment="1">
      <alignment horizontal="center" vertical="center"/>
    </xf>
    <xf numFmtId="43" fontId="1" fillId="0" borderId="3" xfId="20" applyNumberFormat="1" applyFont="1" applyBorder="1" applyAlignment="1">
      <alignment/>
    </xf>
    <xf numFmtId="37" fontId="1" fillId="0" borderId="5" xfId="0" applyNumberFormat="1" applyFont="1" applyBorder="1" applyAlignment="1">
      <alignment horizontal="right" vertical="center"/>
    </xf>
    <xf numFmtId="43" fontId="1" fillId="0" borderId="6" xfId="20" applyNumberFormat="1" applyFont="1" applyBorder="1" applyAlignment="1">
      <alignment vertical="center"/>
    </xf>
    <xf numFmtId="37" fontId="11" fillId="0" borderId="3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37" fontId="9" fillId="0" borderId="0" xfId="0" applyNumberFormat="1" applyFont="1" applyBorder="1" applyAlignment="1">
      <alignment horizontal="right" vertical="center"/>
    </xf>
    <xf numFmtId="37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6" xfId="0" applyFont="1" applyBorder="1" applyAlignment="1">
      <alignment horizontal="center" vertical="center"/>
    </xf>
    <xf numFmtId="191" fontId="9" fillId="0" borderId="6" xfId="0" applyNumberFormat="1" applyFont="1" applyBorder="1" applyAlignment="1">
      <alignment/>
    </xf>
    <xf numFmtId="191" fontId="12" fillId="0" borderId="6" xfId="20" applyNumberFormat="1" applyFont="1" applyBorder="1" applyAlignment="1">
      <alignment/>
    </xf>
    <xf numFmtId="37" fontId="11" fillId="0" borderId="5" xfId="0" applyNumberFormat="1" applyFont="1" applyBorder="1" applyAlignment="1">
      <alignment/>
    </xf>
    <xf numFmtId="43" fontId="1" fillId="0" borderId="6" xfId="20" applyNumberFormat="1" applyFont="1" applyBorder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8" fontId="9" fillId="0" borderId="0" xfId="0" applyNumberFormat="1" applyFont="1" applyFill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37" fontId="9" fillId="0" borderId="12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9" fillId="0" borderId="0" xfId="0" applyNumberFormat="1" applyFont="1" applyAlignment="1">
      <alignment/>
    </xf>
    <xf numFmtId="43" fontId="9" fillId="0" borderId="14" xfId="20" applyFont="1" applyFill="1" applyBorder="1" applyAlignment="1">
      <alignment horizontal="right"/>
    </xf>
    <xf numFmtId="191" fontId="9" fillId="0" borderId="14" xfId="2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9" fillId="0" borderId="0" xfId="0" applyNumberFormat="1" applyFont="1" applyAlignment="1">
      <alignment horizontal="center"/>
    </xf>
    <xf numFmtId="43" fontId="1" fillId="0" borderId="14" xfId="2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/>
    </xf>
    <xf numFmtId="18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13" xfId="0" applyFont="1" applyBorder="1" applyAlignment="1">
      <alignment horizontal="center"/>
    </xf>
    <xf numFmtId="17" fontId="9" fillId="0" borderId="13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/>
    </xf>
    <xf numFmtId="191" fontId="9" fillId="0" borderId="10" xfId="20" applyNumberFormat="1" applyFont="1" applyBorder="1" applyAlignment="1">
      <alignment/>
    </xf>
    <xf numFmtId="191" fontId="9" fillId="0" borderId="11" xfId="20" applyNumberFormat="1" applyFont="1" applyBorder="1" applyAlignment="1">
      <alignment/>
    </xf>
    <xf numFmtId="0" fontId="9" fillId="0" borderId="2" xfId="0" applyFont="1" applyBorder="1" applyAlignment="1">
      <alignment/>
    </xf>
    <xf numFmtId="191" fontId="9" fillId="0" borderId="12" xfId="20" applyNumberFormat="1" applyFont="1" applyBorder="1" applyAlignment="1">
      <alignment/>
    </xf>
    <xf numFmtId="191" fontId="9" fillId="0" borderId="3" xfId="20" applyNumberFormat="1" applyFont="1" applyBorder="1" applyAlignment="1">
      <alignment/>
    </xf>
    <xf numFmtId="0" fontId="8" fillId="0" borderId="4" xfId="0" applyFont="1" applyBorder="1" applyAlignment="1">
      <alignment vertical="center"/>
    </xf>
    <xf numFmtId="191" fontId="8" fillId="0" borderId="14" xfId="20" applyNumberFormat="1" applyFont="1" applyBorder="1" applyAlignment="1">
      <alignment/>
    </xf>
    <xf numFmtId="0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3" fontId="1" fillId="0" borderId="10" xfId="20" applyNumberFormat="1" applyFont="1" applyBorder="1" applyAlignment="1">
      <alignment horizontal="center" vertical="center"/>
    </xf>
    <xf numFmtId="43" fontId="1" fillId="0" borderId="13" xfId="2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191" fontId="8" fillId="0" borderId="6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</xdr:row>
      <xdr:rowOff>19050</xdr:rowOff>
    </xdr:from>
    <xdr:to>
      <xdr:col>0</xdr:col>
      <xdr:colOff>3295650</xdr:colOff>
      <xdr:row>5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1925"/>
          <a:ext cx="657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</xdr:row>
      <xdr:rowOff>19050</xdr:rowOff>
    </xdr:from>
    <xdr:to>
      <xdr:col>1</xdr:col>
      <xdr:colOff>142875</xdr:colOff>
      <xdr:row>5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1450"/>
          <a:ext cx="6572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2657475</xdr:colOff>
      <xdr:row>1</xdr:row>
      <xdr:rowOff>19050</xdr:rowOff>
    </xdr:from>
    <xdr:to>
      <xdr:col>1</xdr:col>
      <xdr:colOff>161925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0975"/>
          <a:ext cx="657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76200</xdr:rowOff>
    </xdr:from>
    <xdr:to>
      <xdr:col>4</xdr:col>
      <xdr:colOff>28575</xdr:colOff>
      <xdr:row>3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76200"/>
          <a:ext cx="657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114300</xdr:rowOff>
    </xdr:from>
    <xdr:to>
      <xdr:col>3</xdr:col>
      <xdr:colOff>561975</xdr:colOff>
      <xdr:row>5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47650"/>
          <a:ext cx="6572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us%20documentos\Hwilkon\RECESS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L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-BALANCO ORCAMENTA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"/>
  <dimension ref="A4:IR50"/>
  <sheetViews>
    <sheetView showGridLines="0" workbookViewId="0" topLeftCell="A35">
      <selection activeCell="A49" sqref="A49"/>
    </sheetView>
  </sheetViews>
  <sheetFormatPr defaultColWidth="13.140625" defaultRowHeight="12.75"/>
  <cols>
    <col min="1" max="1" width="72.00390625" style="42" bestFit="1" customWidth="1"/>
    <col min="2" max="2" width="16.57421875" style="43" customWidth="1"/>
    <col min="3" max="3" width="0.5625" style="44" hidden="1" customWidth="1"/>
    <col min="4" max="4" width="12.7109375" style="45" customWidth="1"/>
    <col min="5" max="16384" width="13.140625" style="45" customWidth="1"/>
  </cols>
  <sheetData>
    <row r="4" ht="12" customHeight="1">
      <c r="A4" s="51"/>
    </row>
    <row r="6" spans="1:2" ht="11.25">
      <c r="A6" s="140" t="s">
        <v>63</v>
      </c>
      <c r="B6" s="140"/>
    </row>
    <row r="7" spans="1:2" ht="11.25">
      <c r="A7" s="137" t="s">
        <v>64</v>
      </c>
      <c r="B7" s="137"/>
    </row>
    <row r="8" spans="1:3" s="43" customFormat="1" ht="11.25">
      <c r="A8" s="137" t="s">
        <v>0</v>
      </c>
      <c r="B8" s="137"/>
      <c r="C8" s="46"/>
    </row>
    <row r="9" spans="1:3" s="48" customFormat="1" ht="10.5">
      <c r="A9" s="141" t="s">
        <v>29</v>
      </c>
      <c r="B9" s="141"/>
      <c r="C9" s="47"/>
    </row>
    <row r="10" spans="1:3" s="48" customFormat="1" ht="11.25">
      <c r="A10" s="137" t="s">
        <v>10</v>
      </c>
      <c r="B10" s="137"/>
      <c r="C10" s="47"/>
    </row>
    <row r="11" spans="1:4" s="48" customFormat="1" ht="11.25">
      <c r="A11" s="137" t="s">
        <v>73</v>
      </c>
      <c r="B11" s="137"/>
      <c r="C11" s="50"/>
      <c r="D11" s="50"/>
    </row>
    <row r="12" ht="11.25">
      <c r="B12" s="52"/>
    </row>
    <row r="13" spans="1:2" ht="16.5" customHeight="1">
      <c r="A13" s="42" t="s">
        <v>18</v>
      </c>
      <c r="B13" s="53" t="s">
        <v>1</v>
      </c>
    </row>
    <row r="14" spans="1:2" ht="12.75" customHeight="1">
      <c r="A14" s="138" t="s">
        <v>36</v>
      </c>
      <c r="B14" s="65" t="s">
        <v>52</v>
      </c>
    </row>
    <row r="15" spans="1:2" ht="12.75" customHeight="1">
      <c r="A15" s="139"/>
      <c r="B15" s="88" t="s">
        <v>72</v>
      </c>
    </row>
    <row r="16" spans="1:2" ht="12.75" customHeight="1">
      <c r="A16" s="66" t="s">
        <v>32</v>
      </c>
      <c r="B16" s="68">
        <f>B17+B18-B19</f>
        <v>56959</v>
      </c>
    </row>
    <row r="17" spans="1:2" ht="12.75" customHeight="1">
      <c r="A17" s="54" t="s">
        <v>2</v>
      </c>
      <c r="B17" s="68">
        <v>48852</v>
      </c>
    </row>
    <row r="18" spans="1:2" ht="12.75" customHeight="1">
      <c r="A18" s="54" t="s">
        <v>3</v>
      </c>
      <c r="B18" s="68">
        <v>10019</v>
      </c>
    </row>
    <row r="19" spans="1:252" ht="12.75" customHeight="1">
      <c r="A19" s="54" t="s">
        <v>33</v>
      </c>
      <c r="B19" s="72">
        <f>SUM(B20:B24)</f>
        <v>1912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" ht="12.75" customHeight="1">
      <c r="A20" s="55" t="s">
        <v>53</v>
      </c>
      <c r="B20" s="68">
        <v>30</v>
      </c>
    </row>
    <row r="21" spans="1:2" ht="12.75" customHeight="1">
      <c r="A21" s="55" t="s">
        <v>51</v>
      </c>
      <c r="B21" s="68"/>
    </row>
    <row r="22" spans="1:2" ht="12.75" customHeight="1">
      <c r="A22" s="55" t="s">
        <v>4</v>
      </c>
      <c r="B22" s="69">
        <v>1882</v>
      </c>
    </row>
    <row r="23" spans="1:2" ht="12.75" customHeight="1">
      <c r="A23" s="56" t="s">
        <v>34</v>
      </c>
      <c r="B23" s="68"/>
    </row>
    <row r="24" spans="1:2" ht="12.75" customHeight="1" hidden="1">
      <c r="A24" s="56" t="s">
        <v>54</v>
      </c>
      <c r="B24" s="68"/>
    </row>
    <row r="25" spans="1:2" ht="12.75" customHeight="1">
      <c r="A25" s="66" t="s">
        <v>58</v>
      </c>
      <c r="B25" s="69">
        <v>454</v>
      </c>
    </row>
    <row r="26" spans="1:2" ht="9" customHeight="1">
      <c r="A26" s="57"/>
      <c r="B26" s="69"/>
    </row>
    <row r="27" spans="1:2" ht="24.75" customHeight="1">
      <c r="A27" s="58" t="s">
        <v>35</v>
      </c>
      <c r="B27" s="70">
        <f>B16+B25</f>
        <v>57413</v>
      </c>
    </row>
    <row r="28" spans="1:2" ht="24.75" customHeight="1">
      <c r="A28" s="60" t="s">
        <v>55</v>
      </c>
      <c r="B28" s="89">
        <v>1236191</v>
      </c>
    </row>
    <row r="29" spans="1:2" ht="24.75" customHeight="1">
      <c r="A29" s="60" t="s">
        <v>56</v>
      </c>
      <c r="B29" s="59">
        <f>B27/B28*100</f>
        <v>4.644347030515511</v>
      </c>
    </row>
    <row r="30" spans="1:2" ht="24.75" customHeight="1">
      <c r="A30" s="61" t="s">
        <v>66</v>
      </c>
      <c r="B30" s="89">
        <f>B28*6%</f>
        <v>74171.45999999999</v>
      </c>
    </row>
    <row r="31" spans="1:2" ht="24.75" customHeight="1">
      <c r="A31" s="60" t="s">
        <v>67</v>
      </c>
      <c r="B31" s="89">
        <f>B30*95%</f>
        <v>70462.88699999999</v>
      </c>
    </row>
    <row r="32" spans="1:2" ht="12" customHeight="1">
      <c r="A32" s="60"/>
      <c r="B32" s="62"/>
    </row>
    <row r="33" spans="1:2" ht="24.75" customHeight="1">
      <c r="A33" s="63" t="s">
        <v>50</v>
      </c>
      <c r="B33" s="59"/>
    </row>
    <row r="34" spans="1:2" ht="24.75" customHeight="1">
      <c r="A34" s="63" t="s">
        <v>57</v>
      </c>
      <c r="B34" s="59"/>
    </row>
    <row r="35" spans="1:2" ht="24.75" customHeight="1">
      <c r="A35" s="63" t="s">
        <v>121</v>
      </c>
      <c r="B35" s="71">
        <f>B27</f>
        <v>57413</v>
      </c>
    </row>
    <row r="36" spans="1:2" ht="24.75" customHeight="1">
      <c r="A36" s="60" t="s">
        <v>71</v>
      </c>
      <c r="B36" s="90"/>
    </row>
    <row r="37" ht="11.25">
      <c r="A37" s="64" t="s">
        <v>65</v>
      </c>
    </row>
    <row r="38" ht="11.25">
      <c r="A38" s="42" t="s">
        <v>19</v>
      </c>
    </row>
    <row r="48" ht="11.25">
      <c r="A48" s="75" t="s">
        <v>123</v>
      </c>
    </row>
    <row r="49" ht="11.25">
      <c r="A49" s="75" t="s">
        <v>124</v>
      </c>
    </row>
    <row r="50" ht="11.25">
      <c r="A50" s="42" t="s">
        <v>122</v>
      </c>
    </row>
  </sheetData>
  <mergeCells count="7">
    <mergeCell ref="A10:B10"/>
    <mergeCell ref="A14:A15"/>
    <mergeCell ref="A11:B11"/>
    <mergeCell ref="A6:B6"/>
    <mergeCell ref="A7:B7"/>
    <mergeCell ref="A8:B8"/>
    <mergeCell ref="A9:B9"/>
  </mergeCells>
  <printOptions/>
  <pageMargins left="0.5905511811023623" right="0.5905511811023623" top="0.5905511811023623" bottom="0.3937007874015748" header="0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25">
      <selection activeCell="C40" sqref="C40:C42"/>
    </sheetView>
  </sheetViews>
  <sheetFormatPr defaultColWidth="9.140625" defaultRowHeight="12.75" customHeight="1"/>
  <cols>
    <col min="1" max="1" width="47.28125" style="5" customWidth="1"/>
    <col min="2" max="2" width="22.28125" style="21" customWidth="1"/>
    <col min="3" max="3" width="21.8515625" style="16" customWidth="1"/>
    <col min="4" max="4" width="1.28515625" style="5" customWidth="1"/>
    <col min="5" max="5" width="6.00390625" style="5" customWidth="1"/>
    <col min="6" max="6" width="6.421875" style="5" customWidth="1"/>
    <col min="7" max="7" width="7.8515625" style="5" customWidth="1"/>
    <col min="8" max="16384" width="0.9921875" style="5" customWidth="1"/>
  </cols>
  <sheetData>
    <row r="1" spans="1:7" s="13" customFormat="1" ht="12" customHeight="1">
      <c r="A1" s="41"/>
      <c r="G1" s="18"/>
    </row>
    <row r="2" spans="1:7" s="13" customFormat="1" ht="12" customHeight="1">
      <c r="A2" s="41"/>
      <c r="G2" s="18"/>
    </row>
    <row r="3" spans="1:7" s="13" customFormat="1" ht="12" customHeight="1">
      <c r="A3" s="41"/>
      <c r="G3" s="18"/>
    </row>
    <row r="4" spans="1:7" s="13" customFormat="1" ht="12" customHeight="1">
      <c r="A4" s="41"/>
      <c r="G4" s="18"/>
    </row>
    <row r="5" spans="1:5" ht="11.25">
      <c r="A5" s="3"/>
      <c r="B5" s="3"/>
      <c r="C5" s="2"/>
      <c r="D5" s="3"/>
      <c r="E5" s="4"/>
    </row>
    <row r="6" spans="1:3" ht="11.25" customHeight="1">
      <c r="A6" s="142" t="s">
        <v>63</v>
      </c>
      <c r="B6" s="142"/>
      <c r="C6" s="142"/>
    </row>
    <row r="7" spans="1:3" ht="11.25">
      <c r="A7" s="142" t="s">
        <v>64</v>
      </c>
      <c r="B7" s="142"/>
      <c r="C7" s="142"/>
    </row>
    <row r="8" spans="1:5" s="2" customFormat="1" ht="11.25">
      <c r="A8" s="147" t="s">
        <v>0</v>
      </c>
      <c r="B8" s="147"/>
      <c r="C8" s="147"/>
      <c r="D8" s="147"/>
      <c r="E8" s="1"/>
    </row>
    <row r="9" spans="1:5" s="7" customFormat="1" ht="11.25">
      <c r="A9" s="150" t="s">
        <v>38</v>
      </c>
      <c r="B9" s="150"/>
      <c r="C9" s="150"/>
      <c r="D9" s="150"/>
      <c r="E9" s="6"/>
    </row>
    <row r="10" spans="1:5" s="7" customFormat="1" ht="11.25">
      <c r="A10" s="147" t="s">
        <v>10</v>
      </c>
      <c r="B10" s="147"/>
      <c r="C10" s="147"/>
      <c r="D10" s="147"/>
      <c r="E10" s="6"/>
    </row>
    <row r="11" spans="1:5" s="7" customFormat="1" ht="11.25">
      <c r="A11" s="147" t="s">
        <v>74</v>
      </c>
      <c r="B11" s="147"/>
      <c r="C11" s="147"/>
      <c r="D11" s="147"/>
      <c r="E11" s="6"/>
    </row>
    <row r="12" spans="1:5" s="16" customFormat="1" ht="13.5" customHeight="1">
      <c r="A12" s="23"/>
      <c r="B12" s="23"/>
      <c r="C12" s="23"/>
      <c r="D12" s="11"/>
      <c r="E12" s="17"/>
    </row>
    <row r="13" spans="1:4" ht="12.75" customHeight="1">
      <c r="A13" s="5" t="s">
        <v>20</v>
      </c>
      <c r="C13" s="15" t="s">
        <v>1</v>
      </c>
      <c r="D13" s="25"/>
    </row>
    <row r="14" spans="1:7" s="20" customFormat="1" ht="12.75" customHeight="1">
      <c r="A14" s="148" t="s">
        <v>6</v>
      </c>
      <c r="B14" s="151" t="s">
        <v>12</v>
      </c>
      <c r="C14" s="152"/>
      <c r="D14" s="26"/>
      <c r="E14" s="27"/>
      <c r="F14" s="27"/>
      <c r="G14" s="27"/>
    </row>
    <row r="15" spans="1:9" ht="16.5" customHeight="1">
      <c r="A15" s="149"/>
      <c r="B15" s="32">
        <v>2005</v>
      </c>
      <c r="C15" s="32">
        <v>1999</v>
      </c>
      <c r="D15" s="28"/>
      <c r="F15" s="4"/>
      <c r="G15" s="4"/>
      <c r="H15" s="4"/>
      <c r="I15" s="4"/>
    </row>
    <row r="16" spans="1:9" ht="12.75">
      <c r="A16" s="19" t="s">
        <v>39</v>
      </c>
      <c r="B16" s="80"/>
      <c r="C16" s="76"/>
      <c r="D16" s="28"/>
      <c r="F16" s="4"/>
      <c r="G16" s="4"/>
      <c r="H16" s="4"/>
      <c r="I16" s="4"/>
    </row>
    <row r="17" spans="1:9" ht="12.75">
      <c r="A17" s="31" t="s">
        <v>13</v>
      </c>
      <c r="B17" s="80"/>
      <c r="C17" s="76"/>
      <c r="D17" s="28"/>
      <c r="F17" s="22"/>
      <c r="G17" s="22"/>
      <c r="H17" s="4"/>
      <c r="I17" s="4"/>
    </row>
    <row r="18" spans="1:9" ht="12.75">
      <c r="A18" s="31" t="s">
        <v>14</v>
      </c>
      <c r="B18" s="80">
        <f>392624.68/1000</f>
        <v>392.62468</v>
      </c>
      <c r="C18" s="76">
        <f>112541.3/1000</f>
        <v>112.5413</v>
      </c>
      <c r="D18" s="28"/>
      <c r="F18" s="22"/>
      <c r="G18" s="22"/>
      <c r="H18" s="4"/>
      <c r="I18" s="4"/>
    </row>
    <row r="19" spans="1:9" ht="12.75">
      <c r="A19" s="31" t="s">
        <v>15</v>
      </c>
      <c r="B19" s="80"/>
      <c r="C19" s="76"/>
      <c r="D19" s="28"/>
      <c r="F19" s="22"/>
      <c r="G19" s="22"/>
      <c r="H19" s="4"/>
      <c r="I19" s="4"/>
    </row>
    <row r="20" spans="1:9" ht="12.75">
      <c r="A20" s="31" t="s">
        <v>16</v>
      </c>
      <c r="B20" s="80"/>
      <c r="C20" s="76"/>
      <c r="D20" s="28"/>
      <c r="F20" s="22"/>
      <c r="G20" s="22"/>
      <c r="H20" s="4"/>
      <c r="I20" s="4"/>
    </row>
    <row r="21" spans="1:9" ht="12.75">
      <c r="A21" s="31" t="s">
        <v>17</v>
      </c>
      <c r="B21" s="80">
        <f>633684/1000</f>
        <v>633.684</v>
      </c>
      <c r="C21" s="76">
        <f>1599212.86/1000</f>
        <v>1599.21286</v>
      </c>
      <c r="D21" s="28"/>
      <c r="F21" s="22"/>
      <c r="G21" s="22"/>
      <c r="H21" s="4"/>
      <c r="I21" s="4"/>
    </row>
    <row r="22" spans="1:9" ht="22.5" customHeight="1">
      <c r="A22" s="29" t="s">
        <v>40</v>
      </c>
      <c r="B22" s="92">
        <f>SUM(B16:B21)</f>
        <v>1026.30868</v>
      </c>
      <c r="C22" s="77">
        <f>SUM(C16:C21)</f>
        <v>1711.7541600000002</v>
      </c>
      <c r="D22" s="28"/>
      <c r="F22" s="22"/>
      <c r="G22" s="22"/>
      <c r="H22" s="4"/>
      <c r="I22" s="4"/>
    </row>
    <row r="23" spans="1:9" ht="22.5" customHeight="1">
      <c r="A23" s="14" t="s">
        <v>5</v>
      </c>
      <c r="B23" s="118">
        <f>'Anexo I - Pessoal'!B28</f>
        <v>1236191</v>
      </c>
      <c r="C23" s="78">
        <f>536937414.15/1000</f>
        <v>536937.41415</v>
      </c>
      <c r="D23" s="22"/>
      <c r="F23" s="22"/>
      <c r="G23" s="22"/>
      <c r="H23" s="4"/>
      <c r="I23" s="4"/>
    </row>
    <row r="24" spans="1:9" ht="11.25" customHeight="1">
      <c r="A24" s="143" t="s">
        <v>41</v>
      </c>
      <c r="B24" s="145">
        <f>B22/B23*100</f>
        <v>0.0830218534190914</v>
      </c>
      <c r="C24" s="79" t="s">
        <v>7</v>
      </c>
      <c r="D24" s="22"/>
      <c r="F24" s="22"/>
      <c r="G24" s="22"/>
      <c r="H24" s="4"/>
      <c r="I24" s="4"/>
    </row>
    <row r="25" spans="1:9" ht="15" customHeight="1">
      <c r="A25" s="144"/>
      <c r="B25" s="146"/>
      <c r="C25" s="82">
        <f>C22/C23*100</f>
        <v>0.31879956860704084</v>
      </c>
      <c r="D25" s="22"/>
      <c r="F25" s="22"/>
      <c r="G25" s="22"/>
      <c r="H25" s="4"/>
      <c r="I25" s="4"/>
    </row>
    <row r="26" spans="1:5" s="45" customFormat="1" ht="14.25" customHeight="1">
      <c r="A26" s="64" t="s">
        <v>65</v>
      </c>
      <c r="B26" s="85"/>
      <c r="C26" s="84"/>
      <c r="D26" s="86"/>
      <c r="E26" s="44"/>
    </row>
    <row r="27" spans="1:8" ht="15.75" customHeight="1">
      <c r="A27" s="3" t="s">
        <v>19</v>
      </c>
      <c r="B27" s="9"/>
      <c r="C27" s="12"/>
      <c r="D27" s="12"/>
      <c r="E27" s="12"/>
      <c r="F27" s="8"/>
      <c r="G27" s="8"/>
      <c r="H27" s="9"/>
    </row>
    <row r="40" spans="1:3" ht="12.75" customHeight="1">
      <c r="A40" s="52" t="s">
        <v>75</v>
      </c>
      <c r="B40" s="49" t="s">
        <v>76</v>
      </c>
      <c r="C40" s="49"/>
    </row>
    <row r="41" spans="1:3" ht="12.75" customHeight="1">
      <c r="A41" s="52" t="s">
        <v>77</v>
      </c>
      <c r="B41" s="49" t="s">
        <v>78</v>
      </c>
      <c r="C41" s="49"/>
    </row>
    <row r="42" spans="1:3" ht="12.75" customHeight="1">
      <c r="A42" s="42" t="s">
        <v>70</v>
      </c>
      <c r="B42" s="43"/>
      <c r="C42" s="49"/>
    </row>
  </sheetData>
  <mergeCells count="10">
    <mergeCell ref="A7:C7"/>
    <mergeCell ref="A24:A25"/>
    <mergeCell ref="B24:B25"/>
    <mergeCell ref="A6:C6"/>
    <mergeCell ref="A11:D11"/>
    <mergeCell ref="A14:A15"/>
    <mergeCell ref="A8:D8"/>
    <mergeCell ref="A9:D9"/>
    <mergeCell ref="A10:D10"/>
    <mergeCell ref="B14:C14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59"/>
  <sheetViews>
    <sheetView showGridLines="0" workbookViewId="0" topLeftCell="A39">
      <selection activeCell="C52" sqref="C52:C54"/>
    </sheetView>
  </sheetViews>
  <sheetFormatPr defaultColWidth="9.140625" defaultRowHeight="12.75" customHeight="1"/>
  <cols>
    <col min="1" max="1" width="47.28125" style="5" customWidth="1"/>
    <col min="2" max="2" width="21.8515625" style="21" customWidth="1"/>
    <col min="3" max="3" width="21.8515625" style="16" customWidth="1"/>
    <col min="4" max="62" width="15.7109375" style="5" customWidth="1"/>
    <col min="63" max="16384" width="0.9921875" style="5" customWidth="1"/>
  </cols>
  <sheetData>
    <row r="5" spans="1:3" ht="11.25">
      <c r="A5" s="3"/>
      <c r="B5" s="3"/>
      <c r="C5" s="2"/>
    </row>
    <row r="6" spans="1:3" ht="11.25" customHeight="1">
      <c r="A6" s="142" t="s">
        <v>63</v>
      </c>
      <c r="B6" s="142"/>
      <c r="C6" s="142"/>
    </row>
    <row r="7" spans="1:3" ht="11.25">
      <c r="A7" s="142" t="s">
        <v>64</v>
      </c>
      <c r="B7" s="142"/>
      <c r="C7" s="142"/>
    </row>
    <row r="8" spans="1:3" s="2" customFormat="1" ht="11.25">
      <c r="A8" s="147" t="s">
        <v>0</v>
      </c>
      <c r="B8" s="147"/>
      <c r="C8" s="147"/>
    </row>
    <row r="9" spans="1:3" s="7" customFormat="1" ht="11.25">
      <c r="A9" s="150" t="s">
        <v>24</v>
      </c>
      <c r="B9" s="150"/>
      <c r="C9" s="150"/>
    </row>
    <row r="10" spans="1:3" s="7" customFormat="1" ht="11.25">
      <c r="A10" s="147" t="s">
        <v>10</v>
      </c>
      <c r="B10" s="147"/>
      <c r="C10" s="147"/>
    </row>
    <row r="11" spans="1:3" s="7" customFormat="1" ht="11.25">
      <c r="A11" s="147" t="s">
        <v>74</v>
      </c>
      <c r="B11" s="147"/>
      <c r="C11" s="147"/>
    </row>
    <row r="12" spans="1:3" s="16" customFormat="1" ht="13.5" customHeight="1">
      <c r="A12" s="23"/>
      <c r="B12" s="23"/>
      <c r="C12" s="23"/>
    </row>
    <row r="13" spans="1:3" ht="12.75" customHeight="1">
      <c r="A13" s="5" t="s">
        <v>23</v>
      </c>
      <c r="C13" s="15" t="s">
        <v>1</v>
      </c>
    </row>
    <row r="14" spans="1:3" ht="18" customHeight="1">
      <c r="A14" s="33" t="s">
        <v>36</v>
      </c>
      <c r="B14" s="34" t="s">
        <v>9</v>
      </c>
      <c r="C14" s="34" t="s">
        <v>21</v>
      </c>
    </row>
    <row r="15" spans="1:3" ht="11.25">
      <c r="A15" s="31" t="s">
        <v>37</v>
      </c>
      <c r="B15" s="24">
        <f>'Anexo I - Pessoal'!B27</f>
        <v>57413</v>
      </c>
      <c r="C15" s="74">
        <f>'Anexo I - Pessoal'!B29</f>
        <v>4.644347030515511</v>
      </c>
    </row>
    <row r="16" spans="1:3" ht="11.25">
      <c r="A16" s="31" t="s">
        <v>27</v>
      </c>
      <c r="B16" s="24">
        <f>'Anexo I - Pessoal'!B30</f>
        <v>74171.45999999999</v>
      </c>
      <c r="C16" s="74">
        <v>6</v>
      </c>
    </row>
    <row r="17" spans="1:3" ht="11.25">
      <c r="A17" s="31" t="s">
        <v>25</v>
      </c>
      <c r="B17" s="24">
        <f>'Anexo I - Pessoal'!B31</f>
        <v>70462.88699999999</v>
      </c>
      <c r="C17" s="74">
        <v>5.7</v>
      </c>
    </row>
    <row r="18" spans="1:3" ht="21" customHeight="1">
      <c r="A18" s="67" t="s">
        <v>59</v>
      </c>
      <c r="B18" s="83"/>
      <c r="C18" s="83"/>
    </row>
    <row r="19" spans="1:3" ht="11.25">
      <c r="A19" s="36" t="s">
        <v>26</v>
      </c>
      <c r="B19" s="37"/>
      <c r="C19" s="73"/>
    </row>
    <row r="20" spans="1:3" ht="11.25">
      <c r="A20" s="10"/>
      <c r="B20" s="35"/>
      <c r="C20" s="35"/>
    </row>
    <row r="21" spans="1:3" ht="18" customHeight="1">
      <c r="A21" s="33" t="s">
        <v>31</v>
      </c>
      <c r="B21" s="34" t="s">
        <v>9</v>
      </c>
      <c r="C21" s="34" t="s">
        <v>21</v>
      </c>
    </row>
    <row r="22" spans="1:3" ht="11.25">
      <c r="A22" s="31" t="s">
        <v>28</v>
      </c>
      <c r="B22" s="24"/>
      <c r="C22" s="24"/>
    </row>
    <row r="23" spans="1:3" ht="11.25">
      <c r="A23" s="36" t="s">
        <v>30</v>
      </c>
      <c r="B23" s="37"/>
      <c r="C23" s="37"/>
    </row>
    <row r="24" spans="1:3" ht="11.25">
      <c r="A24" s="10"/>
      <c r="B24" s="35"/>
      <c r="C24" s="35"/>
    </row>
    <row r="25" spans="1:3" ht="18" customHeight="1">
      <c r="A25" s="33" t="s">
        <v>45</v>
      </c>
      <c r="B25" s="34" t="s">
        <v>9</v>
      </c>
      <c r="C25" s="34" t="s">
        <v>21</v>
      </c>
    </row>
    <row r="26" spans="1:3" ht="11.25">
      <c r="A26" s="31" t="s">
        <v>44</v>
      </c>
      <c r="B26" s="24"/>
      <c r="C26" s="24"/>
    </row>
    <row r="27" spans="1:3" ht="11.25">
      <c r="A27" s="36" t="s">
        <v>30</v>
      </c>
      <c r="B27" s="37"/>
      <c r="C27" s="37"/>
    </row>
    <row r="28" spans="1:3" ht="11.25">
      <c r="A28" s="10"/>
      <c r="B28" s="35"/>
      <c r="C28" s="35"/>
    </row>
    <row r="29" spans="1:3" ht="18" customHeight="1">
      <c r="A29" s="33" t="s">
        <v>8</v>
      </c>
      <c r="B29" s="34" t="s">
        <v>9</v>
      </c>
      <c r="C29" s="34" t="s">
        <v>21</v>
      </c>
    </row>
    <row r="30" spans="1:3" ht="11.25">
      <c r="A30" s="31" t="s">
        <v>46</v>
      </c>
      <c r="B30" s="24"/>
      <c r="C30" s="24"/>
    </row>
    <row r="31" spans="1:3" ht="11.25">
      <c r="A31" s="31" t="s">
        <v>47</v>
      </c>
      <c r="B31" s="24"/>
      <c r="C31" s="24"/>
    </row>
    <row r="32" spans="1:3" ht="11.25">
      <c r="A32" s="31" t="s">
        <v>48</v>
      </c>
      <c r="B32" s="24"/>
      <c r="C32" s="24"/>
    </row>
    <row r="33" spans="1:3" ht="11.25">
      <c r="A33" s="36" t="s">
        <v>49</v>
      </c>
      <c r="B33" s="37"/>
      <c r="C33" s="37"/>
    </row>
    <row r="34" spans="1:3" ht="9.75" customHeight="1">
      <c r="A34" s="10"/>
      <c r="B34" s="35"/>
      <c r="C34" s="35"/>
    </row>
    <row r="35" spans="1:3" ht="15" customHeight="1">
      <c r="A35" s="148" t="s">
        <v>11</v>
      </c>
      <c r="B35" s="153" t="s">
        <v>61</v>
      </c>
      <c r="C35" s="155" t="s">
        <v>60</v>
      </c>
    </row>
    <row r="36" spans="1:3" ht="12.75" customHeight="1">
      <c r="A36" s="149"/>
      <c r="B36" s="154"/>
      <c r="C36" s="156"/>
    </row>
    <row r="37" spans="1:3" ht="11.25">
      <c r="A37" s="40" t="s">
        <v>62</v>
      </c>
      <c r="B37" s="91"/>
      <c r="C37" s="91"/>
    </row>
    <row r="38" spans="1:3" ht="11.25">
      <c r="A38" s="10"/>
      <c r="B38" s="35"/>
      <c r="C38" s="35"/>
    </row>
    <row r="39" spans="1:3" ht="18" customHeight="1">
      <c r="A39" s="33" t="s">
        <v>22</v>
      </c>
      <c r="B39" s="34" t="s">
        <v>9</v>
      </c>
      <c r="C39" s="34" t="s">
        <v>21</v>
      </c>
    </row>
    <row r="40" spans="1:3" ht="18.75" customHeight="1">
      <c r="A40" s="38" t="s">
        <v>42</v>
      </c>
      <c r="B40" s="24">
        <f>'Anexo VII - Serv de Terceiros'!B22</f>
        <v>1026.30868</v>
      </c>
      <c r="C40" s="74">
        <v>0.08</v>
      </c>
    </row>
    <row r="41" spans="1:3" ht="18.75">
      <c r="A41" s="39" t="s">
        <v>43</v>
      </c>
      <c r="B41" s="81">
        <f>1711754.16/1000</f>
        <v>1711.75416</v>
      </c>
      <c r="C41" s="73">
        <v>0.32</v>
      </c>
    </row>
    <row r="42" spans="1:3" ht="11.25">
      <c r="A42" s="87" t="s">
        <v>68</v>
      </c>
      <c r="B42" s="30"/>
      <c r="C42" s="5"/>
    </row>
    <row r="48" spans="1:2" ht="12.75" customHeight="1">
      <c r="A48" s="75"/>
      <c r="B48" s="43"/>
    </row>
    <row r="49" spans="1:2" ht="12.75" customHeight="1">
      <c r="A49" s="75"/>
      <c r="B49" s="43"/>
    </row>
    <row r="50" spans="1:2" ht="12.75" customHeight="1">
      <c r="A50" s="75"/>
      <c r="B50" s="43"/>
    </row>
    <row r="51" spans="1:2" ht="12.75" customHeight="1">
      <c r="A51" s="75"/>
      <c r="B51" s="43"/>
    </row>
    <row r="52" spans="1:3" ht="12.75" customHeight="1">
      <c r="A52" s="52" t="s">
        <v>75</v>
      </c>
      <c r="B52" s="49" t="s">
        <v>76</v>
      </c>
      <c r="C52" s="49"/>
    </row>
    <row r="53" spans="1:3" ht="12.75" customHeight="1">
      <c r="A53" s="52" t="s">
        <v>77</v>
      </c>
      <c r="B53" s="49" t="s">
        <v>78</v>
      </c>
      <c r="C53" s="49"/>
    </row>
    <row r="54" spans="1:3" ht="12.75" customHeight="1">
      <c r="A54" s="42" t="s">
        <v>70</v>
      </c>
      <c r="B54" s="43"/>
      <c r="C54" s="49"/>
    </row>
    <row r="59" ht="12.75" customHeight="1">
      <c r="A59" s="42"/>
    </row>
  </sheetData>
  <mergeCells count="9">
    <mergeCell ref="A35:A36"/>
    <mergeCell ref="B35:B36"/>
    <mergeCell ref="A6:C6"/>
    <mergeCell ref="A11:C11"/>
    <mergeCell ref="A7:C7"/>
    <mergeCell ref="A8:C8"/>
    <mergeCell ref="A9:C9"/>
    <mergeCell ref="A10:C10"/>
    <mergeCell ref="C35:C36"/>
  </mergeCells>
  <printOptions/>
  <pageMargins left="0.5905511811023623" right="0.5905511811023623" top="0.5905511811023623" bottom="0.3937007874015748" header="0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51"/>
  <sheetViews>
    <sheetView tabSelected="1" workbookViewId="0" topLeftCell="A20">
      <selection activeCell="J20" sqref="J20"/>
    </sheetView>
  </sheetViews>
  <sheetFormatPr defaultColWidth="9.140625" defaultRowHeight="12.75"/>
  <cols>
    <col min="1" max="1" width="37.421875" style="0" customWidth="1"/>
    <col min="10" max="10" width="10.140625" style="0" customWidth="1"/>
  </cols>
  <sheetData>
    <row r="5" spans="1:10" ht="12.75">
      <c r="A5" s="159" t="s">
        <v>63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159" t="s">
        <v>64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2.75">
      <c r="A7" s="157" t="s">
        <v>80</v>
      </c>
      <c r="B7" s="157"/>
      <c r="C7" s="157"/>
      <c r="D7" s="157"/>
      <c r="E7" s="157"/>
      <c r="F7" s="157"/>
      <c r="G7" s="157"/>
      <c r="H7" s="157"/>
      <c r="I7" s="157"/>
      <c r="J7" s="157"/>
    </row>
    <row r="8" spans="1:10" ht="12.75">
      <c r="A8" s="159" t="s">
        <v>81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0" ht="12.75">
      <c r="A9" s="157" t="s">
        <v>10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0" ht="12.75">
      <c r="A10" s="157" t="s">
        <v>74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12.75">
      <c r="A11" s="93"/>
      <c r="B11" s="93"/>
      <c r="C11" s="94"/>
      <c r="D11" s="94"/>
      <c r="E11" s="94"/>
      <c r="F11" s="94"/>
      <c r="G11" s="94"/>
      <c r="H11" s="94"/>
      <c r="I11" s="94"/>
      <c r="J11" s="94"/>
    </row>
    <row r="12" spans="1:10" ht="12.75">
      <c r="A12" s="95" t="s">
        <v>82</v>
      </c>
      <c r="B12" s="96"/>
      <c r="C12" s="94"/>
      <c r="D12" s="94"/>
      <c r="E12" s="94"/>
      <c r="F12" s="94"/>
      <c r="G12" s="94"/>
      <c r="H12" s="94"/>
      <c r="I12" s="94"/>
      <c r="J12" s="97" t="s">
        <v>83</v>
      </c>
    </row>
    <row r="13" spans="1:10" ht="12.75">
      <c r="A13" s="98"/>
      <c r="B13" s="158" t="s">
        <v>84</v>
      </c>
      <c r="C13" s="158"/>
      <c r="D13" s="158"/>
      <c r="E13" s="158"/>
      <c r="F13" s="158"/>
      <c r="G13" s="158" t="s">
        <v>85</v>
      </c>
      <c r="H13" s="158"/>
      <c r="I13" s="158"/>
      <c r="J13" s="158"/>
    </row>
    <row r="14" spans="1:10" ht="12.75">
      <c r="A14" s="99"/>
      <c r="B14" s="158" t="s">
        <v>86</v>
      </c>
      <c r="C14" s="158"/>
      <c r="D14" s="100"/>
      <c r="E14" s="100"/>
      <c r="F14" s="100"/>
      <c r="G14" s="101" t="s">
        <v>86</v>
      </c>
      <c r="H14" s="100"/>
      <c r="I14" s="100"/>
      <c r="J14" s="100"/>
    </row>
    <row r="15" spans="1:10" ht="12.75">
      <c r="A15" s="115" t="s">
        <v>97</v>
      </c>
      <c r="B15" s="102" t="s">
        <v>87</v>
      </c>
      <c r="C15" s="101" t="s">
        <v>88</v>
      </c>
      <c r="D15" s="103"/>
      <c r="E15" s="103"/>
      <c r="F15" s="103"/>
      <c r="G15" s="104" t="s">
        <v>89</v>
      </c>
      <c r="H15" s="103"/>
      <c r="I15" s="103"/>
      <c r="J15" s="103"/>
    </row>
    <row r="16" spans="2:10" ht="12.75">
      <c r="B16" s="104" t="s">
        <v>12</v>
      </c>
      <c r="C16" s="104" t="s">
        <v>90</v>
      </c>
      <c r="D16" s="104" t="s">
        <v>91</v>
      </c>
      <c r="E16" s="104" t="s">
        <v>92</v>
      </c>
      <c r="F16" s="104" t="s">
        <v>93</v>
      </c>
      <c r="G16" s="104" t="s">
        <v>90</v>
      </c>
      <c r="H16" s="104" t="s">
        <v>91</v>
      </c>
      <c r="I16" s="104" t="s">
        <v>92</v>
      </c>
      <c r="J16" s="104" t="s">
        <v>93</v>
      </c>
    </row>
    <row r="17" spans="1:10" ht="12.75">
      <c r="A17" s="99"/>
      <c r="B17" s="104" t="s">
        <v>94</v>
      </c>
      <c r="C17" s="104">
        <v>2004</v>
      </c>
      <c r="D17" s="103"/>
      <c r="E17" s="103"/>
      <c r="F17" s="103"/>
      <c r="G17" s="104">
        <v>2004</v>
      </c>
      <c r="H17" s="103"/>
      <c r="I17" s="103"/>
      <c r="J17" s="103"/>
    </row>
    <row r="18" spans="1:10" ht="12.75">
      <c r="A18" s="105"/>
      <c r="B18" s="106"/>
      <c r="C18" s="106"/>
      <c r="D18" s="107"/>
      <c r="E18" s="107"/>
      <c r="F18" s="107"/>
      <c r="G18" s="106"/>
      <c r="H18" s="107"/>
      <c r="I18" s="107"/>
      <c r="J18" s="107"/>
    </row>
    <row r="19" spans="1:10" ht="12.75">
      <c r="A19" s="93"/>
      <c r="B19" s="108"/>
      <c r="C19" s="109"/>
      <c r="D19" s="109"/>
      <c r="E19" s="109"/>
      <c r="F19" s="109"/>
      <c r="G19" s="109"/>
      <c r="H19" s="109"/>
      <c r="I19" s="109"/>
      <c r="J19" s="109"/>
    </row>
    <row r="20" spans="1:10" ht="12.75">
      <c r="A20" s="116" t="s">
        <v>63</v>
      </c>
      <c r="B20" s="108"/>
      <c r="C20" s="109">
        <v>178</v>
      </c>
      <c r="D20" s="109"/>
      <c r="E20" s="109">
        <v>178</v>
      </c>
      <c r="F20" s="109">
        <f>C20-D20-E20</f>
        <v>0</v>
      </c>
      <c r="G20" s="109">
        <v>2730</v>
      </c>
      <c r="H20" s="109">
        <v>36</v>
      </c>
      <c r="I20" s="109">
        <v>1207</v>
      </c>
      <c r="J20" s="109">
        <f>G20-I20-H20</f>
        <v>1487</v>
      </c>
    </row>
    <row r="21" spans="1:10" ht="12.75">
      <c r="A21" s="93"/>
      <c r="B21" s="108"/>
      <c r="C21" s="109"/>
      <c r="D21" s="109"/>
      <c r="E21" s="109"/>
      <c r="F21" s="109"/>
      <c r="G21" s="109"/>
      <c r="H21" s="109"/>
      <c r="I21" s="109"/>
      <c r="J21" s="109"/>
    </row>
    <row r="22" spans="1:10" ht="12.75">
      <c r="A22" s="93"/>
      <c r="B22" s="108"/>
      <c r="C22" s="109"/>
      <c r="D22" s="109"/>
      <c r="E22" s="109"/>
      <c r="F22" s="109"/>
      <c r="G22" s="109"/>
      <c r="H22" s="109"/>
      <c r="I22" s="109"/>
      <c r="J22" s="109"/>
    </row>
    <row r="23" spans="1:10" ht="12.75">
      <c r="A23" s="93"/>
      <c r="B23" s="108"/>
      <c r="C23" s="109"/>
      <c r="D23" s="109"/>
      <c r="E23" s="109"/>
      <c r="F23" s="109"/>
      <c r="G23" s="109"/>
      <c r="H23" s="109"/>
      <c r="I23" s="109"/>
      <c r="J23" s="109"/>
    </row>
    <row r="24" spans="1:10" ht="12.75">
      <c r="A24" s="94"/>
      <c r="B24" s="103"/>
      <c r="C24" s="109"/>
      <c r="D24" s="109"/>
      <c r="E24" s="109"/>
      <c r="F24" s="109"/>
      <c r="G24" s="109"/>
      <c r="H24" s="109"/>
      <c r="I24" s="109"/>
      <c r="J24" s="109"/>
    </row>
    <row r="25" spans="1:10" ht="12.75">
      <c r="A25" s="110" t="s">
        <v>95</v>
      </c>
      <c r="B25" s="113"/>
      <c r="C25" s="114">
        <f>C20</f>
        <v>178</v>
      </c>
      <c r="D25" s="114">
        <f aca="true" t="shared" si="0" ref="D25:J25">D20</f>
        <v>0</v>
      </c>
      <c r="E25" s="114">
        <f t="shared" si="0"/>
        <v>178</v>
      </c>
      <c r="F25" s="114">
        <f t="shared" si="0"/>
        <v>0</v>
      </c>
      <c r="G25" s="114">
        <f t="shared" si="0"/>
        <v>2730</v>
      </c>
      <c r="H25" s="114">
        <f t="shared" si="0"/>
        <v>36</v>
      </c>
      <c r="I25" s="114">
        <f t="shared" si="0"/>
        <v>1207</v>
      </c>
      <c r="J25" s="114">
        <f t="shared" si="0"/>
        <v>1487</v>
      </c>
    </row>
    <row r="26" spans="1:10" ht="12.75">
      <c r="A26" s="94" t="s">
        <v>96</v>
      </c>
      <c r="B26" s="94"/>
      <c r="C26" s="94"/>
      <c r="D26" s="94"/>
      <c r="E26" s="94"/>
      <c r="F26" s="94"/>
      <c r="G26" s="94"/>
      <c r="H26" s="94"/>
      <c r="I26" s="94"/>
      <c r="J26" s="111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7" t="s">
        <v>98</v>
      </c>
      <c r="B42" s="112"/>
      <c r="C42" s="117" t="s">
        <v>76</v>
      </c>
      <c r="D42" s="112"/>
      <c r="E42" s="112"/>
      <c r="G42" s="117" t="s">
        <v>100</v>
      </c>
      <c r="H42" s="112"/>
      <c r="J42" s="112"/>
    </row>
    <row r="43" spans="1:10" ht="12.75">
      <c r="A43" s="117" t="s">
        <v>99</v>
      </c>
      <c r="B43" s="112"/>
      <c r="C43" s="117" t="s">
        <v>78</v>
      </c>
      <c r="D43" s="112"/>
      <c r="E43" s="112"/>
      <c r="G43" s="117" t="s">
        <v>79</v>
      </c>
      <c r="H43" s="112"/>
      <c r="J43" s="112"/>
    </row>
    <row r="44" spans="1:10" ht="12.75">
      <c r="A44" s="112"/>
      <c r="B44" s="112"/>
      <c r="C44" s="112"/>
      <c r="D44" s="112"/>
      <c r="E44" s="112"/>
      <c r="F44" s="112"/>
      <c r="G44" s="117" t="s">
        <v>101</v>
      </c>
      <c r="H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</sheetData>
  <mergeCells count="9">
    <mergeCell ref="A5:J5"/>
    <mergeCell ref="A7:J7"/>
    <mergeCell ref="A8:J8"/>
    <mergeCell ref="A9:J9"/>
    <mergeCell ref="A6:J6"/>
    <mergeCell ref="A10:J10"/>
    <mergeCell ref="B13:F13"/>
    <mergeCell ref="G13:J13"/>
    <mergeCell ref="B14:C14"/>
  </mergeCells>
  <printOptions/>
  <pageMargins left="0.75" right="0.75" top="1" bottom="1" header="0.492125985" footer="0.492125985"/>
  <pageSetup horizontalDpi="300" verticalDpi="3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7:K38"/>
  <sheetViews>
    <sheetView showGridLines="0" workbookViewId="0" topLeftCell="B20">
      <selection activeCell="L22" sqref="L22"/>
    </sheetView>
  </sheetViews>
  <sheetFormatPr defaultColWidth="9.140625" defaultRowHeight="12.75"/>
  <cols>
    <col min="1" max="1" width="40.57421875" style="136" customWidth="1"/>
    <col min="2" max="7" width="10.7109375" style="136" customWidth="1"/>
    <col min="8" max="9" width="6.8515625" style="136" customWidth="1"/>
    <col min="10" max="10" width="10.140625" style="136" customWidth="1"/>
    <col min="11" max="16384" width="7.8515625" style="45" customWidth="1"/>
  </cols>
  <sheetData>
    <row r="7" spans="1:10" ht="10.5" customHeight="1">
      <c r="A7" s="160" t="s">
        <v>63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0.5" customHeight="1">
      <c r="A8" s="160" t="s">
        <v>80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0.5" customHeight="1">
      <c r="A9" s="161" t="s">
        <v>103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0.5" customHeight="1">
      <c r="A10" s="162" t="s">
        <v>10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0.5" customHeight="1">
      <c r="A11" s="160" t="s">
        <v>104</v>
      </c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12" customHeight="1">
      <c r="A12" s="119"/>
      <c r="B12" s="119"/>
      <c r="C12" s="119"/>
      <c r="D12" s="119"/>
      <c r="E12" s="119"/>
      <c r="F12" s="119"/>
      <c r="G12" s="119"/>
      <c r="H12" s="119"/>
      <c r="I12" s="45"/>
      <c r="J12" s="45"/>
    </row>
    <row r="13" spans="1:10" ht="9" customHeight="1">
      <c r="A13" s="52" t="s">
        <v>105</v>
      </c>
      <c r="B13" s="44"/>
      <c r="C13" s="45"/>
      <c r="D13" s="45"/>
      <c r="E13" s="120"/>
      <c r="F13" s="45"/>
      <c r="G13" s="45"/>
      <c r="H13" s="121"/>
      <c r="I13" s="45"/>
      <c r="J13" s="121" t="s">
        <v>1</v>
      </c>
    </row>
    <row r="14" spans="1:10" ht="13.5" customHeight="1">
      <c r="A14" s="167" t="s">
        <v>106</v>
      </c>
      <c r="B14" s="165" t="s">
        <v>107</v>
      </c>
      <c r="C14" s="165" t="s">
        <v>108</v>
      </c>
      <c r="D14" s="164" t="s">
        <v>109</v>
      </c>
      <c r="E14" s="164"/>
      <c r="F14" s="164" t="s">
        <v>110</v>
      </c>
      <c r="G14" s="164"/>
      <c r="H14" s="164"/>
      <c r="I14" s="164"/>
      <c r="J14" s="122"/>
    </row>
    <row r="15" spans="1:10" ht="13.5" customHeight="1">
      <c r="A15" s="168"/>
      <c r="B15" s="166"/>
      <c r="C15" s="166"/>
      <c r="D15" s="123" t="s">
        <v>111</v>
      </c>
      <c r="E15" s="123" t="s">
        <v>112</v>
      </c>
      <c r="F15" s="123" t="s">
        <v>111</v>
      </c>
      <c r="G15" s="123" t="s">
        <v>112</v>
      </c>
      <c r="H15" s="123" t="s">
        <v>113</v>
      </c>
      <c r="I15" s="123" t="s">
        <v>113</v>
      </c>
      <c r="J15" s="124" t="s">
        <v>114</v>
      </c>
    </row>
    <row r="16" spans="1:10" s="49" customFormat="1" ht="11.25">
      <c r="A16" s="169"/>
      <c r="B16" s="125"/>
      <c r="C16" s="126">
        <v>38443</v>
      </c>
      <c r="D16" s="125" t="s">
        <v>115</v>
      </c>
      <c r="E16" s="125" t="s">
        <v>116</v>
      </c>
      <c r="F16" s="125" t="s">
        <v>115</v>
      </c>
      <c r="G16" s="125" t="s">
        <v>116</v>
      </c>
      <c r="H16" s="125"/>
      <c r="I16" s="125"/>
      <c r="J16" s="127"/>
    </row>
    <row r="17" spans="1:10" ht="9.75" customHeight="1">
      <c r="A17" s="128"/>
      <c r="B17" s="129"/>
      <c r="C17" s="129"/>
      <c r="D17" s="129"/>
      <c r="E17" s="129"/>
      <c r="F17" s="129"/>
      <c r="G17" s="129"/>
      <c r="H17" s="129"/>
      <c r="I17" s="129"/>
      <c r="J17" s="130"/>
    </row>
    <row r="18" spans="1:10" ht="9.7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1" ht="9.75" customHeight="1">
      <c r="A19" s="131" t="s">
        <v>117</v>
      </c>
      <c r="B19" s="132">
        <f>SUM(B20)</f>
        <v>65932</v>
      </c>
      <c r="C19" s="132">
        <f aca="true" t="shared" si="0" ref="C19:J19">SUM(C20)</f>
        <v>67389</v>
      </c>
      <c r="D19" s="132">
        <f t="shared" si="0"/>
        <v>10418</v>
      </c>
      <c r="E19" s="132">
        <f t="shared" si="0"/>
        <v>20801</v>
      </c>
      <c r="F19" s="132">
        <f t="shared" si="0"/>
        <v>10208</v>
      </c>
      <c r="G19" s="132">
        <f t="shared" si="0"/>
        <v>20269</v>
      </c>
      <c r="H19" s="132">
        <f t="shared" si="0"/>
        <v>100</v>
      </c>
      <c r="I19" s="132">
        <f t="shared" si="0"/>
        <v>30.08</v>
      </c>
      <c r="J19" s="133">
        <f t="shared" si="0"/>
        <v>47120</v>
      </c>
      <c r="K19" s="44"/>
    </row>
    <row r="20" spans="1:10" ht="9.75" customHeight="1">
      <c r="A20" s="131" t="s">
        <v>118</v>
      </c>
      <c r="B20" s="132">
        <v>65932</v>
      </c>
      <c r="C20" s="132">
        <v>67389</v>
      </c>
      <c r="D20" s="132">
        <v>10418</v>
      </c>
      <c r="E20" s="132">
        <v>20801</v>
      </c>
      <c r="F20" s="132">
        <v>10208</v>
      </c>
      <c r="G20" s="132">
        <v>20269</v>
      </c>
      <c r="H20" s="132">
        <v>100</v>
      </c>
      <c r="I20" s="132">
        <v>30.08</v>
      </c>
      <c r="J20" s="133">
        <v>47120</v>
      </c>
    </row>
    <row r="21" spans="1:10" ht="9.75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9.75" customHeight="1">
      <c r="A22" s="131" t="s">
        <v>119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9.75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1" ht="13.5" customHeight="1">
      <c r="A24" s="134" t="s">
        <v>95</v>
      </c>
      <c r="B24" s="135">
        <f>SUM(B19)</f>
        <v>65932</v>
      </c>
      <c r="C24" s="135">
        <f aca="true" t="shared" si="1" ref="C24:J24">SUM(C19)</f>
        <v>67389</v>
      </c>
      <c r="D24" s="135">
        <f t="shared" si="1"/>
        <v>10418</v>
      </c>
      <c r="E24" s="135">
        <f t="shared" si="1"/>
        <v>20801</v>
      </c>
      <c r="F24" s="135">
        <f t="shared" si="1"/>
        <v>10208</v>
      </c>
      <c r="G24" s="135">
        <f t="shared" si="1"/>
        <v>20269</v>
      </c>
      <c r="H24" s="135">
        <f t="shared" si="1"/>
        <v>100</v>
      </c>
      <c r="I24" s="135">
        <f t="shared" si="1"/>
        <v>30.08</v>
      </c>
      <c r="J24" s="170">
        <f t="shared" si="1"/>
        <v>47120</v>
      </c>
      <c r="K24" s="44"/>
    </row>
    <row r="25" spans="1:10" ht="11.25">
      <c r="A25" s="45" t="s">
        <v>120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0.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11.25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1.25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1.2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1.2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1.25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1.25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1.2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6" spans="1:8" ht="11.25">
      <c r="A36" s="52" t="s">
        <v>75</v>
      </c>
      <c r="C36" s="49" t="s">
        <v>76</v>
      </c>
      <c r="H36" s="49" t="s">
        <v>69</v>
      </c>
    </row>
    <row r="37" spans="1:8" ht="11.25">
      <c r="A37" s="52" t="s">
        <v>77</v>
      </c>
      <c r="C37" s="49" t="s">
        <v>78</v>
      </c>
      <c r="H37" s="49" t="s">
        <v>79</v>
      </c>
    </row>
    <row r="38" spans="1:8" ht="11.25">
      <c r="A38" s="42" t="s">
        <v>70</v>
      </c>
      <c r="C38" s="43"/>
      <c r="H38" s="49" t="s">
        <v>102</v>
      </c>
    </row>
  </sheetData>
  <mergeCells count="11">
    <mergeCell ref="A26:J26"/>
    <mergeCell ref="A11:J11"/>
    <mergeCell ref="D14:E14"/>
    <mergeCell ref="B14:B15"/>
    <mergeCell ref="C14:C15"/>
    <mergeCell ref="F14:I14"/>
    <mergeCell ref="A14:A16"/>
    <mergeCell ref="A7:J7"/>
    <mergeCell ref="A8:J8"/>
    <mergeCell ref="A9:J9"/>
    <mergeCell ref="A10:J10"/>
  </mergeCells>
  <printOptions horizontalCentered="1"/>
  <pageMargins left="0.3937007874015748" right="0.2362204724409449" top="0.5905511811023623" bottom="0.38" header="0" footer="0"/>
  <pageSetup horizontalDpi="300" verticalDpi="300" orientation="landscape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Clemente</dc:creator>
  <cp:keywords/>
  <dc:description/>
  <cp:lastModifiedBy>coordfin</cp:lastModifiedBy>
  <cp:lastPrinted>2005-05-27T18:01:06Z</cp:lastPrinted>
  <dcterms:created xsi:type="dcterms:W3CDTF">2001-09-06T15:18:59Z</dcterms:created>
  <dcterms:modified xsi:type="dcterms:W3CDTF">2005-01-27T13:28:16Z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